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66" documentId="8_{1DE5ACF2-B0BC-48C3-AA56-2746669D8BC3}" xr6:coauthVersionLast="47" xr6:coauthVersionMax="47" xr10:uidLastSave="{0067E760-43FB-4D50-81E8-49AAA85D99E4}"/>
  <bookViews>
    <workbookView xWindow="-110" yWindow="-110" windowWidth="19420" windowHeight="10420" xr2:uid="{06B515F7-E87C-2243-9948-31443E7670DF}"/>
  </bookViews>
  <sheets>
    <sheet name="Results &quot;Variant&quot; samples (2)" sheetId="12" r:id="rId1"/>
    <sheet name="Results N2 N1 &quot;Regular&quot; sam (2)" sheetId="13" r:id="rId2"/>
    <sheet name="Results &quot;Variant&quot; samples" sheetId="9" r:id="rId3"/>
    <sheet name="Results N2 N1 &quot;Regular&quot; samples" sheetId="11" r:id="rId4"/>
    <sheet name="Variant ddPCR data" sheetId="8" r:id="rId5"/>
    <sheet name="Variant N1 N2 ddPCR data" sheetId="10" r:id="rId6"/>
    <sheet name="Regular N1 N2 ddPCR data" sheetId="3" r:id="rId7"/>
    <sheet name="Layout N1 N2" sheetId="5" r:id="rId8"/>
    <sheet name="Layout Variant assays" sheetId="1" r:id="rId9"/>
    <sheet name="Figures" sheetId="7" r:id="rId10"/>
  </sheets>
  <definedNames>
    <definedName name="_xlnm._FilterDatabase" localSheetId="6" hidden="1">'Regular N1 N2 ddPCR data'!$A$1:$BR$1</definedName>
    <definedName name="_xlnm._FilterDatabase" localSheetId="0" hidden="1">'Results "Variant" samples (2)'!$B$2:$J$2</definedName>
    <definedName name="_xlnm._FilterDatabase" localSheetId="1" hidden="1">'Results N2 N1 "Regular" sam (2)'!$B$2:$E$2</definedName>
    <definedName name="_xlnm._FilterDatabase" localSheetId="4" hidden="1">'Variant ddPCR data'!$A$1:$BF$1</definedName>
    <definedName name="_xlnm._FilterDatabase" localSheetId="5" hidden="1">'Variant N1 N2 ddPCR data'!$A$1:$BF$1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33" i="13" l="1"/>
  <c r="F31" i="13"/>
  <c r="F29" i="13"/>
  <c r="F27" i="13"/>
  <c r="F25" i="13"/>
  <c r="F23" i="13"/>
  <c r="F21" i="13"/>
  <c r="F19" i="13"/>
  <c r="F17" i="13"/>
  <c r="F15" i="13"/>
  <c r="F13" i="13"/>
  <c r="F11" i="13"/>
  <c r="F9" i="13"/>
  <c r="F7" i="13"/>
  <c r="F5" i="13"/>
  <c r="F3" i="13"/>
  <c r="J211" i="12"/>
  <c r="I211" i="12"/>
  <c r="J209" i="12"/>
  <c r="I209" i="12"/>
  <c r="J207" i="12"/>
  <c r="I207" i="12"/>
  <c r="J205" i="12"/>
  <c r="I205" i="12"/>
  <c r="J203" i="12"/>
  <c r="I203" i="12"/>
  <c r="J201" i="12"/>
  <c r="I201" i="12"/>
  <c r="J197" i="12"/>
  <c r="I197" i="12"/>
  <c r="J195" i="12"/>
  <c r="I195" i="12"/>
  <c r="J193" i="12"/>
  <c r="I193" i="12"/>
  <c r="J191" i="12"/>
  <c r="I191" i="12"/>
  <c r="J189" i="12"/>
  <c r="I189" i="12"/>
  <c r="J187" i="12"/>
  <c r="I187" i="12"/>
  <c r="J183" i="12"/>
  <c r="I183" i="12"/>
  <c r="J181" i="12"/>
  <c r="I181" i="12"/>
  <c r="J179" i="12"/>
  <c r="I179" i="12"/>
  <c r="J177" i="12"/>
  <c r="I177" i="12"/>
  <c r="J175" i="12"/>
  <c r="I175" i="12"/>
  <c r="J173" i="12"/>
  <c r="I173" i="12"/>
  <c r="J169" i="12"/>
  <c r="I169" i="12"/>
  <c r="J167" i="12"/>
  <c r="I167" i="12"/>
  <c r="J165" i="12"/>
  <c r="I165" i="12"/>
  <c r="J163" i="12"/>
  <c r="I163" i="12"/>
  <c r="J161" i="12"/>
  <c r="I161" i="12"/>
  <c r="J159" i="12"/>
  <c r="I159" i="12"/>
  <c r="J155" i="12"/>
  <c r="I155" i="12"/>
  <c r="J153" i="12"/>
  <c r="I153" i="12"/>
  <c r="J151" i="12"/>
  <c r="I151" i="12"/>
  <c r="J149" i="12"/>
  <c r="I149" i="12"/>
  <c r="J147" i="12"/>
  <c r="I147" i="12"/>
  <c r="J145" i="12"/>
  <c r="I145" i="12"/>
  <c r="J141" i="12"/>
  <c r="I141" i="12"/>
  <c r="J139" i="12"/>
  <c r="I139" i="12"/>
  <c r="J137" i="12"/>
  <c r="I137" i="12"/>
  <c r="J135" i="12"/>
  <c r="I135" i="12"/>
  <c r="J133" i="12"/>
  <c r="I133" i="12"/>
  <c r="J131" i="12"/>
  <c r="I131" i="12"/>
  <c r="J127" i="12"/>
  <c r="I127" i="12"/>
  <c r="J125" i="12"/>
  <c r="I125" i="12"/>
  <c r="J123" i="12"/>
  <c r="I123" i="12"/>
  <c r="J121" i="12"/>
  <c r="I121" i="12"/>
  <c r="J119" i="12"/>
  <c r="I119" i="12"/>
  <c r="J117" i="12"/>
  <c r="I117" i="12"/>
  <c r="J113" i="12"/>
  <c r="I113" i="12"/>
  <c r="J111" i="12"/>
  <c r="I111" i="12"/>
  <c r="J109" i="12"/>
  <c r="I109" i="12"/>
  <c r="J107" i="12"/>
  <c r="I107" i="12"/>
  <c r="J105" i="12"/>
  <c r="I105" i="12"/>
  <c r="J103" i="12"/>
  <c r="I103" i="12"/>
  <c r="J99" i="12"/>
  <c r="I99" i="12"/>
  <c r="J97" i="12"/>
  <c r="I97" i="12"/>
  <c r="J95" i="12"/>
  <c r="I95" i="12"/>
  <c r="J93" i="12"/>
  <c r="I93" i="12"/>
  <c r="J91" i="12"/>
  <c r="I91" i="12"/>
  <c r="J89" i="12"/>
  <c r="I89" i="12"/>
  <c r="J85" i="12"/>
  <c r="I85" i="12"/>
  <c r="J83" i="12"/>
  <c r="I83" i="12"/>
  <c r="J81" i="12"/>
  <c r="I81" i="12"/>
  <c r="J79" i="12"/>
  <c r="I79" i="12"/>
  <c r="J77" i="12"/>
  <c r="I77" i="12"/>
  <c r="J75" i="12"/>
  <c r="I75" i="12"/>
  <c r="J71" i="12"/>
  <c r="I71" i="12"/>
  <c r="J69" i="12"/>
  <c r="I69" i="12"/>
  <c r="J67" i="12"/>
  <c r="I67" i="12"/>
  <c r="J65" i="12"/>
  <c r="I65" i="12"/>
  <c r="J63" i="12"/>
  <c r="I63" i="12"/>
  <c r="J61" i="12"/>
  <c r="I61" i="12"/>
  <c r="J57" i="12"/>
  <c r="I57" i="12"/>
  <c r="J55" i="12"/>
  <c r="I55" i="12"/>
  <c r="J53" i="12"/>
  <c r="I53" i="12"/>
  <c r="J51" i="12"/>
  <c r="I51" i="12"/>
  <c r="J49" i="12"/>
  <c r="I49" i="12"/>
  <c r="J47" i="12"/>
  <c r="I47" i="12"/>
  <c r="J43" i="12"/>
  <c r="I43" i="12"/>
  <c r="J41" i="12"/>
  <c r="I41" i="12"/>
  <c r="J39" i="12"/>
  <c r="I39" i="12"/>
  <c r="J37" i="12"/>
  <c r="I37" i="12"/>
  <c r="J35" i="12"/>
  <c r="I35" i="12"/>
  <c r="J33" i="12"/>
  <c r="I33" i="12"/>
  <c r="J29" i="12"/>
  <c r="I29" i="12"/>
  <c r="J27" i="12"/>
  <c r="I27" i="12"/>
  <c r="J25" i="12"/>
  <c r="I25" i="12"/>
  <c r="J23" i="12"/>
  <c r="I23" i="12"/>
  <c r="J21" i="12"/>
  <c r="I21" i="12"/>
  <c r="J19" i="12"/>
  <c r="I19" i="12"/>
  <c r="J15" i="12"/>
  <c r="I15" i="12"/>
  <c r="J13" i="12"/>
  <c r="I13" i="12"/>
  <c r="J11" i="12"/>
  <c r="I11" i="12"/>
  <c r="J9" i="12"/>
  <c r="I9" i="12"/>
  <c r="J7" i="12"/>
  <c r="I7" i="12"/>
  <c r="J5" i="12"/>
  <c r="I5" i="12"/>
  <c r="E3" i="8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F2" i="8"/>
  <c r="E2" i="8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E3" i="10"/>
  <c r="F3" i="10"/>
  <c r="E4" i="10"/>
  <c r="F4" i="10"/>
  <c r="E5" i="10"/>
  <c r="F5" i="10"/>
  <c r="E6" i="10"/>
  <c r="F6" i="10"/>
  <c r="E7" i="10"/>
  <c r="F7" i="10"/>
  <c r="E8" i="10"/>
  <c r="F8" i="10"/>
  <c r="E9" i="10"/>
  <c r="F9" i="10"/>
  <c r="E10" i="10"/>
  <c r="F10" i="10"/>
  <c r="E11" i="10"/>
  <c r="F11" i="10"/>
  <c r="E12" i="10"/>
  <c r="F12" i="10"/>
  <c r="E13" i="10"/>
  <c r="F13" i="10"/>
  <c r="E14" i="10"/>
  <c r="F14" i="10"/>
  <c r="E15" i="10"/>
  <c r="F15" i="10"/>
  <c r="E16" i="10"/>
  <c r="F16" i="10"/>
  <c r="E17" i="10"/>
  <c r="F17" i="10"/>
  <c r="E18" i="10"/>
  <c r="F18" i="10"/>
  <c r="E19" i="10"/>
  <c r="F19" i="10"/>
  <c r="E20" i="10"/>
  <c r="F20" i="10"/>
  <c r="E21" i="10"/>
  <c r="F21" i="10"/>
  <c r="E22" i="10"/>
  <c r="F22" i="10"/>
  <c r="E23" i="10"/>
  <c r="F23" i="10"/>
  <c r="E24" i="10"/>
  <c r="F24" i="10"/>
  <c r="E25" i="10"/>
  <c r="F25" i="10"/>
  <c r="E26" i="10"/>
  <c r="F26" i="10"/>
  <c r="E27" i="10"/>
  <c r="F27" i="10"/>
  <c r="E28" i="10"/>
  <c r="F28" i="10"/>
  <c r="E29" i="10"/>
  <c r="F29" i="10"/>
  <c r="E30" i="10"/>
  <c r="F30" i="10"/>
  <c r="E31" i="10"/>
  <c r="F31" i="10"/>
  <c r="E32" i="10"/>
  <c r="F32" i="10"/>
  <c r="E33" i="10"/>
  <c r="F33" i="10"/>
  <c r="F2" i="10"/>
  <c r="E2" i="10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<sst xmlns="http://schemas.openxmlformats.org/spreadsheetml/2006/main" count="1613" uniqueCount="261">
  <si>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</si>
  <si>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</si>
  <si>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</si>
  <si>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</si>
  <si>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</si>
  <si>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</si>
  <si>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</si>
  <si>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</si>
  <si>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</si>
  <si>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</si>
  <si>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</si>
  <si>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</si>
  <si>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</si>
  <si>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</si>
  <si>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</si>
  <si>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</si>
  <si>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</si>
  <si>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</si>
  <si>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</si>
  <si>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</si>
  <si>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</si>
  <si>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</si>
  <si>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</si>
  <si>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</si>
  <si>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</si>
  <si>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</si>
  <si>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</si>
  <si>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</si>
  <si>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</si>
  <si>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</si>
  <si>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</si>
  <si>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</si>
  <si>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</si>
  <si>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</si>
  <si>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</si>
  <si>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</si>
  <si>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</si>
  <si>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</si>
  <si>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</si>
  <si>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</si>
  <si>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</si>
  <si>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</si>
  <si>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</si>
  <si>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</si>
  <si>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</si>
  <si>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</si>
  <si>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</si>
  <si>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</si>
  <si>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</si>
  <si>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</si>
  <si>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</si>
  <si>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</si>
  <si>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</si>
  <si>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</si>
  <si>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</si>
  <si>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</si>
  <si>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</si>
  <si>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</si>
  <si>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</si>
  <si>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</si>
  <si>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</si>
  <si>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</si>
  <si>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</si>
  <si>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</si>
  <si>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</si>
  <si>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</si>
  <si>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</si>
  <si>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</si>
  <si>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</si>
  <si>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</si>
  <si>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</si>
  <si>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</si>
  <si>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</si>
  <si>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</si>
  <si>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</si>
  <si>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</si>
  <si>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</si>
  <si>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</si>
  <si>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</si>
  <si>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</si>
  <si>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</si>
  <si>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</si>
  <si>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</si>
  <si>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</si>
  <si>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</si>
  <si>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</si>
  <si>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</si>
  <si>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</si>
  <si>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</si>
  <si>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</si>
  <si>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</si>
  <si>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</si>
  <si>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</si>
  <si>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</si>
  <si>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</si>
  <si>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</si>
  <si>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</si>
  <si>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</si>
  <si>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</si>
  <si>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</si>
  <si>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</si>
  <si>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</si>
  <si>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</si>
  <si>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</si>
  <si>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</si>
  <si>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</si>
  <si>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</si>
  <si>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</si>
  <si>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</si>
  <si>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</si>
  <si>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</si>
  <si>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</si>
  <si>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</si>
  <si>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</si>
  <si>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</si>
  <si>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</si>
  <si>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</si>
  <si>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</si>
  <si>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</si>
  <si>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</si>
  <si>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</si>
  <si>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</si>
  <si>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</si>
  <si>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</si>
  <si>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</si>
  <si>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</si>
  <si>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</si>
  <si>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</si>
  <si>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</si>
  <si>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</si>
  <si>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</si>
  <si>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</si>
  <si>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</si>
  <si>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</si>
  <si>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</si>
  <si>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</si>
  <si>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</si>
  <si>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</si>
  <si>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</si>
  <si>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</si>
  <si>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</si>
  <si>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</si>
  <si>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</si>
  <si>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</si>
  <si>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</si>
  <si>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</si>
  <si>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</si>
  <si>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</si>
  <si>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</si>
  <si>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</si>
  <si>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</si>
  <si>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</si>
  <si>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</si>
  <si>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</si>
  <si>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</si>
  <si>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</si>
  <si>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</si>
  <si>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</si>
  <si>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</si>
  <si>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</si>
  <si>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</si>
  <si>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</si>
  <si>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</si>
  <si>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</si>
  <si>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</si>
  <si>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</si>
  <si>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</si>
  <si>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</si>
  <si>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</si>
  <si>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</si>
  <si>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</si>
  <si>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</si>
  <si>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</si>
  <si>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</si>
  <si>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</si>
  <si>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</si>
  <si>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</si>
  <si>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</si>
  <si>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</si>
  <si>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L452R</t>
  </si>
  <si>
    <t>Variant samples</t>
  </si>
  <si>
    <t>Regular samples</t>
  </si>
  <si>
    <t>H08</t>
  </si>
  <si>
    <t>H10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</si>
  <si>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</si>
  <si>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</si>
  <si>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</si>
  <si>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</si>
  <si>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</si>
  <si>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</si>
  <si>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</si>
  <si>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</si>
  <si>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</si>
  <si>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</si>
  <si>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</si>
  <si>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</si>
  <si>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</si>
  <si>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A04</t>
  </si>
  <si>
    <t>A08</t>
  </si>
  <si>
    <t>A10</t>
  </si>
  <si>
    <t>L452R WT</t>
  </si>
  <si>
    <t>HEX</t>
  </si>
  <si>
    <t>17 (-)</t>
  </si>
  <si>
    <t>18 (+)</t>
  </si>
  <si>
    <t>A11</t>
  </si>
  <si>
    <t>B11</t>
  </si>
  <si>
    <t>11183</t>
  </si>
  <si>
    <t>11194</t>
  </si>
  <si>
    <t>11201</t>
  </si>
  <si>
    <t>11218</t>
  </si>
  <si>
    <t>11227</t>
  </si>
  <si>
    <t>11237</t>
  </si>
  <si>
    <t>11245</t>
  </si>
  <si>
    <t>11254</t>
  </si>
  <si>
    <t>11262</t>
  </si>
  <si>
    <t>11275</t>
  </si>
  <si>
    <t>11284</t>
  </si>
  <si>
    <t>11293</t>
  </si>
  <si>
    <t>11302</t>
  </si>
  <si>
    <t>12011</t>
  </si>
  <si>
    <t>Positive control</t>
  </si>
  <si>
    <t>11271</t>
  </si>
  <si>
    <t>11272</t>
  </si>
  <si>
    <t>11283</t>
  </si>
  <si>
    <t>11288</t>
  </si>
  <si>
    <t>11292</t>
  </si>
  <si>
    <t>11294</t>
  </si>
  <si>
    <t>11303</t>
  </si>
  <si>
    <t>11307</t>
  </si>
  <si>
    <t>12012</t>
  </si>
  <si>
    <t>12016</t>
  </si>
  <si>
    <t>15 (-)</t>
  </si>
  <si>
    <t>16 (+)</t>
  </si>
  <si>
    <t>22917T&gt;G</t>
  </si>
  <si>
    <t>dMDS983315944</t>
  </si>
  <si>
    <t>K417N WT</t>
  </si>
  <si>
    <t>C11</t>
  </si>
  <si>
    <t>D11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</si>
  <si>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</si>
  <si>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</si>
  <si>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</si>
  <si>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</si>
  <si>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</si>
  <si>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</si>
  <si>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</si>
  <si>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</si>
  <si>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</si>
  <si>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</si>
  <si>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</si>
  <si>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</si>
  <si>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</si>
  <si>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</si>
  <si>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</si>
  <si>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</si>
  <si>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</si>
  <si>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22813G&gt;T, Mutant</t>
  </si>
  <si>
    <t>22813G&gt;T, WT</t>
  </si>
  <si>
    <t>22917T&gt;G, Mutant</t>
  </si>
  <si>
    <t>22917T&gt;G, WT</t>
  </si>
  <si>
    <t>Conc(copies/µl of input sample)</t>
  </si>
  <si>
    <t>RG Conc. (ng/ul)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</si>
</sst>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sz val="11"/>
      <color theme="1"/>
      <name val="Calibri (Body)"/>
    </font>
    <font>
      <b/>
      <sz val="11"/>
      <color theme="1"/>
      <name val="Calibri"/>
      <family val="2"/>
      <scheme val="minor"/>
    </font>
    <font>
      <b/>
      <sz val="11"/>
      <color theme="1"/>
      <name val="Calibri (Body)"/>
    </font>
    <font>
      <sz val="11"/>
      <color rgb="FF000000"/>
      <name val="Calibri (Body)"/>
    </font>
  </fonts>
  <fills count="1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9" fillId="0" borderId="0"/>
    <xf numFmtId="0" fontId="15" fillId="0" borderId="0"/>
    <xf numFmtId="0" fontId="1" fillId="0" borderId="0"/>
  </cellStyleXfs>
  <cellXfs count="219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0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0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0" xfId="0" applyFont="1" applyBorder="1" applyAlignment="1">
      <alignment horizontal="center"/>
    </xf>
    <xf numFmtId="0" fontId="15" fillId="0" borderId="0" xfId="2"/>
    <xf numFmtId="0" fontId="15" fillId="0" borderId="0" xfId="2" applyAlignment="1">
      <alignment horizontal="center" vertic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0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7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18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19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0" fillId="0" borderId="0" xfId="0" applyFont="1"/>
    <xf numFmtId="0" fontId="14" fillId="7" borderId="5" xfId="0" applyFont="1" applyFill="1" applyBorder="1" applyAlignment="1">
      <alignment horizontal="center" vertical="center"/>
    </xf>
    <xf numFmtId="0" fontId="3" fillId="5" borderId="16" xfId="1" applyFont="1" applyFill="1" applyBorder="1" applyAlignment="1">
      <alignment horizontal="center" vertical="center"/>
    </xf>
    <xf numFmtId="0" fontId="9" fillId="6" borderId="16" xfId="1" applyFill="1" applyBorder="1" applyAlignment="1">
      <alignment horizontal="center" vertical="center"/>
    </xf>
    <xf numFmtId="0" fontId="9" fillId="0" borderId="16" xfId="1" applyBorder="1"/>
    <xf numFmtId="0" fontId="9" fillId="6" borderId="0" xfId="1" applyFont="1" applyFill="1"/>
    <xf numFmtId="0" fontId="9" fillId="5" borderId="0" xfId="1" applyFont="1" applyFill="1"/>
    <xf numFmtId="0" fontId="6" fillId="7" borderId="14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/>
    </xf>
    <xf numFmtId="0" fontId="8" fillId="7" borderId="1" xfId="0" applyFont="1" applyFill="1" applyBorder="1" applyAlignment="1">
      <alignment horizontal="center"/>
    </xf>
    <xf numFmtId="0" fontId="7" fillId="7" borderId="1" xfId="0" applyFont="1" applyFill="1" applyBorder="1" applyAlignment="1">
      <alignment horizontal="center"/>
    </xf>
    <xf numFmtId="0" fontId="7" fillId="7" borderId="15" xfId="0" applyFont="1" applyFill="1" applyBorder="1" applyAlignment="1">
      <alignment horizontal="center"/>
    </xf>
    <xf numFmtId="0" fontId="14" fillId="8" borderId="5" xfId="0" applyFont="1" applyFill="1" applyBorder="1" applyAlignment="1">
      <alignment horizontal="center" vertical="center"/>
    </xf>
    <xf numFmtId="0" fontId="14" fillId="8" borderId="1" xfId="0" applyFont="1" applyFill="1" applyBorder="1" applyAlignment="1">
      <alignment horizontal="center" vertical="center"/>
    </xf>
    <xf numFmtId="0" fontId="14" fillId="8" borderId="6" xfId="0" applyFont="1" applyFill="1" applyBorder="1" applyAlignment="1">
      <alignment horizontal="center" vertical="center"/>
    </xf>
    <xf numFmtId="0" fontId="14" fillId="9" borderId="5" xfId="0" applyFont="1" applyFill="1" applyBorder="1" applyAlignment="1">
      <alignment horizontal="center" vertical="center"/>
    </xf>
    <xf numFmtId="0" fontId="14" fillId="9" borderId="1" xfId="0" applyFont="1" applyFill="1" applyBorder="1" applyAlignment="1">
      <alignment horizontal="center" vertical="center"/>
    </xf>
    <xf numFmtId="0" fontId="14" fillId="9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7" fillId="7" borderId="17" xfId="0" applyFont="1" applyFill="1" applyBorder="1" applyAlignment="1">
      <alignment horizontal="center"/>
    </xf>
    <xf numFmtId="0" fontId="7" fillId="7" borderId="18" xfId="0" applyFont="1" applyFill="1" applyBorder="1" applyAlignment="1">
      <alignment horizontal="center"/>
    </xf>
    <xf numFmtId="0" fontId="7" fillId="7" borderId="19" xfId="0" applyFont="1" applyFill="1" applyBorder="1" applyAlignment="1">
      <alignment horizont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4" xfId="0" applyFont="1" applyFill="1" applyBorder="1" applyAlignment="1">
      <alignment horizontal="center"/>
    </xf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0" fontId="10" fillId="0" borderId="0" xfId="1" applyFont="1"/>
    <xf numFmtId="0" fontId="9" fillId="0" borderId="0" xfId="1" applyAlignment="1">
      <alignment horizontal="left"/>
    </xf>
    <xf numFmtId="0" fontId="15" fillId="6" borderId="21" xfId="2" applyFill="1" applyBorder="1" applyAlignment="1">
      <alignment horizontal="center" vertical="center"/>
    </xf>
    <xf numFmtId="2" fontId="15" fillId="6" borderId="21" xfId="2" applyNumberFormat="1" applyFill="1" applyBorder="1" applyAlignment="1">
      <alignment horizontal="center" vertical="center"/>
    </xf>
    <xf numFmtId="0" fontId="15" fillId="5" borderId="21" xfId="2" applyFill="1" applyBorder="1" applyAlignment="1">
      <alignment horizontal="center" vertical="center"/>
    </xf>
    <xf numFmtId="2" fontId="17" fillId="5" borderId="21" xfId="2" applyNumberFormat="1" applyFont="1" applyFill="1" applyBorder="1" applyAlignment="1">
      <alignment horizontal="center" vertical="center"/>
    </xf>
    <xf numFmtId="2" fontId="15" fillId="5" borderId="21" xfId="2" applyNumberFormat="1" applyFill="1" applyBorder="1" applyAlignment="1">
      <alignment horizontal="center" vertical="center"/>
    </xf>
    <xf numFmtId="0" fontId="0" fillId="0" borderId="0" xfId="0" applyFill="1" applyBorder="1"/>
    <xf numFmtId="0" fontId="0" fillId="0" borderId="0" xfId="0" applyFont="1"/>
    <xf numFmtId="0" fontId="0" fillId="0" borderId="0" xfId="0" applyFont="1" applyAlignment="1">
      <alignment horizontal="left"/>
    </xf>
    <xf numFmtId="0" fontId="12" fillId="0" borderId="6" xfId="0" applyFont="1" applyFill="1" applyBorder="1" applyAlignment="1">
      <alignment horizontal="center" vertical="center"/>
    </xf>
    <xf numFmtId="0" fontId="14" fillId="0" borderId="6" xfId="0" applyFont="1" applyFill="1" applyBorder="1" applyAlignment="1">
      <alignment horizontal="center" vertical="center"/>
    </xf>
    <xf numFmtId="0" fontId="6" fillId="6" borderId="14" xfId="0" applyFont="1" applyFill="1" applyBorder="1" applyAlignment="1">
      <alignment horizontal="center" vertical="center"/>
    </xf>
    <xf numFmtId="0" fontId="7" fillId="6" borderId="3" xfId="0" applyFont="1" applyFill="1" applyBorder="1" applyAlignment="1">
      <alignment horizontal="center"/>
    </xf>
    <xf numFmtId="0" fontId="8" fillId="6" borderId="1" xfId="0" applyFont="1" applyFill="1" applyBorder="1" applyAlignment="1">
      <alignment horizontal="center"/>
    </xf>
    <xf numFmtId="0" fontId="7" fillId="6" borderId="1" xfId="0" applyFont="1" applyFill="1" applyBorder="1" applyAlignment="1">
      <alignment horizontal="center"/>
    </xf>
    <xf numFmtId="0" fontId="7" fillId="6" borderId="15" xfId="0" applyFont="1" applyFill="1" applyBorder="1" applyAlignment="1">
      <alignment horizontal="center"/>
    </xf>
    <xf numFmtId="0" fontId="11" fillId="7" borderId="5" xfId="0" applyFont="1" applyFill="1" applyBorder="1" applyAlignment="1">
      <alignment horizontal="center" vertical="center"/>
    </xf>
    <xf numFmtId="0" fontId="11" fillId="7" borderId="2" xfId="0" applyFont="1" applyFill="1" applyBorder="1" applyAlignment="1">
      <alignment horizontal="center" vertical="center"/>
    </xf>
    <xf numFmtId="0" fontId="12" fillId="6" borderId="5" xfId="0" applyFont="1" applyFill="1" applyBorder="1" applyAlignment="1">
      <alignment horizontal="center"/>
    </xf>
    <xf numFmtId="0" fontId="0" fillId="0" borderId="5" xfId="0" applyBorder="1"/>
    <xf numFmtId="0" fontId="14" fillId="7" borderId="1" xfId="0" applyFont="1" applyFill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0" fontId="14" fillId="7" borderId="6" xfId="0" applyFont="1" applyFill="1" applyBorder="1" applyAlignment="1">
      <alignment horizontal="center"/>
    </xf>
    <xf numFmtId="0" fontId="14" fillId="0" borderId="0" xfId="0" applyFont="1" applyAlignment="1">
      <alignment horizontal="center"/>
    </xf>
    <xf numFmtId="0" fontId="0" fillId="0" borderId="0" xfId="0" applyAlignment="1">
      <alignment horizontal="left"/>
    </xf>
    <xf numFmtId="11" fontId="0" fillId="0" borderId="0" xfId="0" applyNumberFormat="1"/>
    <xf numFmtId="0" fontId="9" fillId="0" borderId="0" xfId="2" applyFont="1" applyAlignment="1"/>
    <xf numFmtId="0" fontId="9" fillId="0" borderId="0" xfId="2" applyFont="1" applyFill="1" applyBorder="1" applyAlignment="1"/>
    <xf numFmtId="2" fontId="9" fillId="0" borderId="0" xfId="2" applyNumberFormat="1" applyFont="1" applyFill="1" applyBorder="1" applyAlignment="1">
      <alignment horizontal="center" vertical="center"/>
    </xf>
    <xf numFmtId="0" fontId="9" fillId="0" borderId="1" xfId="2" applyFont="1" applyBorder="1" applyAlignment="1"/>
    <xf numFmtId="0" fontId="9" fillId="0" borderId="1" xfId="2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/>
    </xf>
    <xf numFmtId="14" fontId="9" fillId="0" borderId="1" xfId="2" applyNumberFormat="1" applyFont="1" applyFill="1" applyBorder="1" applyAlignment="1"/>
    <xf numFmtId="0" fontId="9" fillId="0" borderId="1" xfId="2" applyFont="1" applyFill="1" applyBorder="1" applyAlignment="1"/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2" xfId="1" applyBorder="1" applyAlignment="1">
      <alignment horizontal="center"/>
    </xf>
    <xf numFmtId="0" fontId="3" fillId="0" borderId="0" xfId="1" applyFont="1" applyAlignment="1">
      <alignment horizontal="center"/>
    </xf>
    <xf numFmtId="0" fontId="19" fillId="10" borderId="1" xfId="3" applyFont="1" applyFill="1" applyBorder="1" applyAlignment="1">
      <alignment horizontal="center" vertical="center"/>
    </xf>
    <xf numFmtId="0" fontId="19" fillId="10" borderId="11" xfId="3" applyFont="1" applyFill="1" applyBorder="1" applyAlignment="1">
      <alignment horizontal="center" vertical="center"/>
    </xf>
    <xf numFmtId="2" fontId="17" fillId="10" borderId="1" xfId="3" applyNumberFormat="1" applyFont="1" applyFill="1" applyBorder="1" applyAlignment="1">
      <alignment horizontal="center" vertical="center" wrapText="1"/>
    </xf>
    <xf numFmtId="2" fontId="19" fillId="10" borderId="1" xfId="3" applyNumberFormat="1" applyFont="1" applyFill="1" applyBorder="1" applyAlignment="1">
      <alignment horizontal="center" vertical="center" wrapText="1"/>
    </xf>
    <xf numFmtId="0" fontId="1" fillId="0" borderId="0" xfId="3"/>
    <xf numFmtId="0" fontId="17" fillId="0" borderId="1" xfId="3" applyFont="1" applyBorder="1" applyAlignment="1">
      <alignment horizontal="center" vertical="center"/>
    </xf>
    <xf numFmtId="0" fontId="1" fillId="0" borderId="16" xfId="3" applyBorder="1" applyAlignment="1">
      <alignment horizontal="center" vertical="center"/>
    </xf>
    <xf numFmtId="0" fontId="17" fillId="10" borderId="1" xfId="3" applyFont="1" applyFill="1" applyBorder="1" applyAlignment="1">
      <alignment horizontal="center"/>
    </xf>
    <xf numFmtId="0" fontId="17" fillId="0" borderId="1" xfId="3" applyFont="1" applyBorder="1" applyAlignment="1">
      <alignment horizontal="center"/>
    </xf>
    <xf numFmtId="2" fontId="17" fillId="0" borderId="1" xfId="3" applyNumberFormat="1" applyFont="1" applyBorder="1" applyAlignment="1">
      <alignment horizontal="center"/>
    </xf>
    <xf numFmtId="2" fontId="17" fillId="10" borderId="1" xfId="3" applyNumberFormat="1" applyFont="1" applyFill="1" applyBorder="1" applyAlignment="1">
      <alignment horizontal="center" vertical="center"/>
    </xf>
    <xf numFmtId="0" fontId="1" fillId="0" borderId="23" xfId="3" applyBorder="1" applyAlignment="1">
      <alignment horizontal="center" vertical="center"/>
    </xf>
    <xf numFmtId="0" fontId="17" fillId="10" borderId="1" xfId="3" applyFont="1" applyFill="1" applyBorder="1" applyAlignment="1">
      <alignment horizontal="center" vertical="center"/>
    </xf>
    <xf numFmtId="0" fontId="17" fillId="10" borderId="1" xfId="3" applyFont="1" applyFill="1" applyBorder="1" applyAlignment="1">
      <alignment horizontal="center"/>
    </xf>
    <xf numFmtId="2" fontId="17" fillId="10" borderId="21" xfId="3" applyNumberFormat="1" applyFont="1" applyFill="1" applyBorder="1" applyAlignment="1">
      <alignment horizontal="center" vertical="center"/>
    </xf>
    <xf numFmtId="2" fontId="20" fillId="10" borderId="21" xfId="3" applyNumberFormat="1" applyFont="1" applyFill="1" applyBorder="1" applyAlignment="1">
      <alignment horizontal="center"/>
    </xf>
    <xf numFmtId="2" fontId="17" fillId="10" borderId="1" xfId="3" applyNumberFormat="1" applyFont="1" applyFill="1" applyBorder="1" applyAlignment="1">
      <alignment horizontal="center"/>
    </xf>
    <xf numFmtId="0" fontId="1" fillId="0" borderId="1" xfId="3" applyBorder="1" applyAlignment="1">
      <alignment horizontal="center" vertical="center"/>
    </xf>
    <xf numFmtId="0" fontId="17" fillId="0" borderId="1" xfId="3" applyFont="1" applyBorder="1" applyAlignment="1">
      <alignment horizontal="center" vertical="center"/>
    </xf>
    <xf numFmtId="2" fontId="17" fillId="0" borderId="1" xfId="3" applyNumberFormat="1" applyFont="1" applyBorder="1" applyAlignment="1">
      <alignment horizontal="center" vertical="center"/>
    </xf>
    <xf numFmtId="0" fontId="17" fillId="0" borderId="16" xfId="3" applyFont="1" applyBorder="1" applyAlignment="1">
      <alignment horizontal="center" vertical="center"/>
    </xf>
    <xf numFmtId="0" fontId="1" fillId="0" borderId="24" xfId="3" applyBorder="1" applyAlignment="1">
      <alignment horizontal="center" vertical="center"/>
    </xf>
    <xf numFmtId="0" fontId="17" fillId="0" borderId="24" xfId="3" applyFont="1" applyBorder="1" applyAlignment="1">
      <alignment horizontal="center" vertical="center"/>
    </xf>
    <xf numFmtId="0" fontId="17" fillId="0" borderId="23" xfId="3" applyFont="1" applyBorder="1" applyAlignment="1">
      <alignment horizontal="center" vertical="center"/>
    </xf>
    <xf numFmtId="0" fontId="1" fillId="0" borderId="0" xfId="3" applyAlignment="1">
      <alignment horizontal="center" vertical="center"/>
    </xf>
    <xf numFmtId="0" fontId="1" fillId="0" borderId="0" xfId="3" applyAlignment="1">
      <alignment horizontal="center"/>
    </xf>
    <xf numFmtId="2" fontId="1" fillId="0" borderId="0" xfId="3" applyNumberFormat="1" applyAlignment="1">
      <alignment horizontal="center"/>
    </xf>
    <xf numFmtId="2" fontId="1" fillId="0" borderId="0" xfId="3" applyNumberFormat="1" applyAlignment="1">
      <alignment horizontal="center" vertical="center"/>
    </xf>
    <xf numFmtId="0" fontId="18" fillId="10" borderId="21" xfId="3" applyFont="1" applyFill="1" applyBorder="1" applyAlignment="1">
      <alignment horizontal="center" vertical="center"/>
    </xf>
    <xf numFmtId="2" fontId="18" fillId="10" borderId="21" xfId="3" applyNumberFormat="1" applyFont="1" applyFill="1" applyBorder="1" applyAlignment="1">
      <alignment horizontal="center" vertical="center"/>
    </xf>
    <xf numFmtId="0" fontId="18" fillId="10" borderId="1" xfId="3" applyFont="1" applyFill="1" applyBorder="1" applyAlignment="1">
      <alignment horizontal="center"/>
    </xf>
    <xf numFmtId="0" fontId="1" fillId="6" borderId="21" xfId="3" applyFill="1" applyBorder="1" applyAlignment="1">
      <alignment horizontal="center" vertical="center"/>
    </xf>
    <xf numFmtId="2" fontId="1" fillId="6" borderId="21" xfId="3" applyNumberFormat="1" applyFill="1" applyBorder="1" applyAlignment="1">
      <alignment horizontal="center" vertical="center"/>
    </xf>
    <xf numFmtId="2" fontId="1" fillId="11" borderId="25" xfId="3" applyNumberFormat="1" applyFill="1" applyBorder="1" applyAlignment="1">
      <alignment horizontal="center" vertical="center"/>
    </xf>
    <xf numFmtId="0" fontId="1" fillId="5" borderId="21" xfId="3" applyFill="1" applyBorder="1" applyAlignment="1">
      <alignment horizontal="center" vertical="center"/>
    </xf>
    <xf numFmtId="2" fontId="17" fillId="5" borderId="21" xfId="3" applyNumberFormat="1" applyFont="1" applyFill="1" applyBorder="1" applyAlignment="1">
      <alignment horizontal="center" vertical="center"/>
    </xf>
    <xf numFmtId="2" fontId="1" fillId="11" borderId="26" xfId="3" applyNumberFormat="1" applyFill="1" applyBorder="1" applyAlignment="1">
      <alignment horizontal="center" vertical="center"/>
    </xf>
    <xf numFmtId="2" fontId="1" fillId="5" borderId="21" xfId="3" applyNumberFormat="1" applyFill="1" applyBorder="1" applyAlignment="1">
      <alignment horizontal="center" vertical="center"/>
    </xf>
    <xf numFmtId="2" fontId="1" fillId="11" borderId="25" xfId="3" applyNumberFormat="1" applyFill="1" applyBorder="1" applyAlignment="1">
      <alignment horizontal="center" vertical="center" shrinkToFit="1"/>
    </xf>
    <xf numFmtId="2" fontId="1" fillId="11" borderId="26" xfId="3" applyNumberFormat="1" applyFill="1" applyBorder="1" applyAlignment="1">
      <alignment horizontal="center" vertical="center" shrinkToFit="1"/>
    </xf>
  </cellXfs>
  <cellStyles count="4">
    <cellStyle name="Normal" xfId="0" builtinId="0"/>
    <cellStyle name="Normal 2" xfId="2" xr:uid="{47B47F82-3F7F-0642-A83F-AF77FE310C31}"/>
    <cellStyle name="Normal 2 2" xfId="3" xr:uid="{43A74D36-D951-4046-BA1B-69FE18652E19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15</xdr:col>
      <xdr:colOff>292100</xdr:colOff>
      <xdr:row>37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B6E600-2D11-9143-9595-BF2235D58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200"/>
          <a:ext cx="12674600" cy="7493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215900</xdr:colOff>
      <xdr:row>76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C8D23F-4C06-F14B-9F38-F512A5D05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924800"/>
          <a:ext cx="10947400" cy="753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10</xdr:col>
      <xdr:colOff>774700</xdr:colOff>
      <xdr:row>92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94C880-93C3-F04E-83F1-6967A3E3A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6464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13</xdr:col>
      <xdr:colOff>685800</xdr:colOff>
      <xdr:row>126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E058FA-F464-D046-8A1E-866D476A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97600"/>
          <a:ext cx="11417300" cy="6781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13</xdr:col>
      <xdr:colOff>723900</xdr:colOff>
      <xdr:row>160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5DFC1E-F1A7-634B-BE05-9FAEB7D8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5806400"/>
          <a:ext cx="11455400" cy="681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E81DC2-0EE0-4D47-9570-B539B04F378C}">
  <dimension ref="B2:J212"/>
  <sheetViews>
    <sheetView showGridLines="0" tabSelected="1" topLeftCell="F1" workbookViewId="0">
      <selection activeCell="H218" sqref="H218"/>
    </sheetView>
  </sheetViews>
  <sheetFormatPr defaultColWidth="10.83203125" defaultRowHeight="14.5"/>
  <cols>
    <col min="1" max="1" width="10.83203125" style="183"/>
    <col min="2" max="2" width="10.83203125" style="203"/>
    <col min="3" max="3" width="27.83203125" style="203" customWidth="1"/>
    <col min="4" max="4" width="20.6640625" style="204" bestFit="1" customWidth="1"/>
    <col min="5" max="5" width="21.33203125" style="204" bestFit="1" customWidth="1"/>
    <col min="6" max="6" width="21.5" style="205" customWidth="1"/>
    <col min="7" max="7" width="25" style="205" customWidth="1"/>
    <col min="8" max="8" width="27.5" style="205" customWidth="1"/>
    <col min="9" max="9" width="20.1640625" style="206" customWidth="1"/>
    <col min="10" max="10" width="16" style="206" customWidth="1"/>
    <col min="11" max="16384" width="10.83203125" style="183"/>
  </cols>
  <sheetData>
    <row r="2" spans="2:10" ht="30" customHeight="1">
      <c r="B2" s="179" t="s">
        <v>35</v>
      </c>
      <c r="C2" s="180" t="s">
        <v>36</v>
      </c>
      <c r="D2" s="179" t="s">
        <v>238</v>
      </c>
      <c r="E2" s="179" t="s">
        <v>239</v>
      </c>
      <c r="F2" s="181" t="s">
        <v>240</v>
      </c>
      <c r="G2" s="181" t="s">
        <v>241</v>
      </c>
      <c r="H2" s="181" t="s">
        <v>242</v>
      </c>
      <c r="I2" s="182" t="s">
        <v>243</v>
      </c>
      <c r="J2" s="182" t="s">
        <v>244</v>
      </c>
    </row>
    <row r="3" spans="2:10">
      <c r="B3" s="184" t="s">
        <v>110</v>
      </c>
      <c r="C3" s="185">
        <v>11183</v>
      </c>
      <c r="D3" s="186"/>
      <c r="E3" s="187" t="s">
        <v>111</v>
      </c>
      <c r="F3" s="188">
        <v>142.744873046875</v>
      </c>
      <c r="G3" s="188">
        <v>154.7671813964844</v>
      </c>
      <c r="H3" s="188">
        <v>130.75318908691401</v>
      </c>
      <c r="I3" s="189"/>
      <c r="J3" s="189"/>
    </row>
    <row r="4" spans="2:10">
      <c r="B4" s="184" t="s">
        <v>92</v>
      </c>
      <c r="C4" s="190"/>
      <c r="D4" s="186"/>
      <c r="E4" s="187" t="s">
        <v>93</v>
      </c>
      <c r="F4" s="188">
        <v>177.1181518554688</v>
      </c>
      <c r="G4" s="188">
        <v>190.75509643554679</v>
      </c>
      <c r="H4" s="188">
        <v>163.52061462402361</v>
      </c>
      <c r="I4" s="189"/>
      <c r="J4" s="189"/>
    </row>
    <row r="5" spans="2:10" hidden="1">
      <c r="B5" s="184"/>
      <c r="C5" s="190"/>
      <c r="D5" s="191" t="s">
        <v>245</v>
      </c>
      <c r="E5" s="192" t="s">
        <v>246</v>
      </c>
      <c r="F5" s="193"/>
      <c r="G5" s="194"/>
      <c r="H5" s="194"/>
      <c r="I5" s="189">
        <f>SUM(F5:F6)</f>
        <v>0</v>
      </c>
      <c r="J5" s="189" t="e">
        <f>F5/(F5+F6)</f>
        <v>#DIV/0!</v>
      </c>
    </row>
    <row r="6" spans="2:10" hidden="1">
      <c r="B6" s="184"/>
      <c r="C6" s="190"/>
      <c r="D6" s="191"/>
      <c r="E6" s="192" t="s">
        <v>247</v>
      </c>
      <c r="F6" s="193"/>
      <c r="G6" s="194"/>
      <c r="H6" s="194"/>
      <c r="I6" s="189"/>
      <c r="J6" s="189"/>
    </row>
    <row r="7" spans="2:10" hidden="1">
      <c r="B7" s="184"/>
      <c r="C7" s="190"/>
      <c r="D7" s="191" t="s">
        <v>25</v>
      </c>
      <c r="E7" s="192" t="s">
        <v>248</v>
      </c>
      <c r="F7" s="193"/>
      <c r="G7" s="194"/>
      <c r="H7" s="194"/>
      <c r="I7" s="189">
        <f>SUM(F7:F8)</f>
        <v>0</v>
      </c>
      <c r="J7" s="189" t="e">
        <f>F7/(F7+F8)</f>
        <v>#DIV/0!</v>
      </c>
    </row>
    <row r="8" spans="2:10" hidden="1">
      <c r="B8" s="184"/>
      <c r="C8" s="190"/>
      <c r="D8" s="191"/>
      <c r="E8" s="192" t="s">
        <v>249</v>
      </c>
      <c r="F8" s="193"/>
      <c r="G8" s="194"/>
      <c r="H8" s="194"/>
      <c r="I8" s="189"/>
      <c r="J8" s="189"/>
    </row>
    <row r="9" spans="2:10" hidden="1">
      <c r="B9" s="184"/>
      <c r="C9" s="190"/>
      <c r="D9" s="191" t="s">
        <v>250</v>
      </c>
      <c r="E9" s="192" t="s">
        <v>251</v>
      </c>
      <c r="F9" s="193"/>
      <c r="G9" s="193"/>
      <c r="H9" s="193"/>
      <c r="I9" s="189">
        <f>SUM(F9:F10)</f>
        <v>0</v>
      </c>
      <c r="J9" s="189" t="e">
        <f>F9/(F9+F10)</f>
        <v>#DIV/0!</v>
      </c>
    </row>
    <row r="10" spans="2:10" hidden="1">
      <c r="B10" s="184"/>
      <c r="C10" s="190"/>
      <c r="D10" s="191"/>
      <c r="E10" s="192" t="s">
        <v>252</v>
      </c>
      <c r="F10" s="193"/>
      <c r="G10" s="193"/>
      <c r="H10" s="193"/>
      <c r="I10" s="189"/>
      <c r="J10" s="189"/>
    </row>
    <row r="11" spans="2:10" hidden="1">
      <c r="B11" s="184"/>
      <c r="C11" s="190"/>
      <c r="D11" s="191" t="s">
        <v>28</v>
      </c>
      <c r="E11" s="192" t="s">
        <v>253</v>
      </c>
      <c r="F11" s="195"/>
      <c r="G11" s="195"/>
      <c r="H11" s="195"/>
      <c r="I11" s="189">
        <f>SUM(F11:F12)</f>
        <v>0</v>
      </c>
      <c r="J11" s="189" t="e">
        <f>F11/(F11+F12)</f>
        <v>#DIV/0!</v>
      </c>
    </row>
    <row r="12" spans="2:10" hidden="1">
      <c r="B12" s="184"/>
      <c r="C12" s="190"/>
      <c r="D12" s="191"/>
      <c r="E12" s="192" t="s">
        <v>254</v>
      </c>
      <c r="F12" s="195"/>
      <c r="G12" s="195"/>
      <c r="H12" s="195"/>
      <c r="I12" s="189"/>
      <c r="J12" s="189"/>
    </row>
    <row r="13" spans="2:10">
      <c r="B13" s="196" t="s">
        <v>126</v>
      </c>
      <c r="C13" s="190"/>
      <c r="D13" s="197" t="s">
        <v>32</v>
      </c>
      <c r="E13" s="187" t="s">
        <v>255</v>
      </c>
      <c r="F13" s="188">
        <v>0</v>
      </c>
      <c r="G13" s="188">
        <v>0.812214314937592</v>
      </c>
      <c r="H13" s="188">
        <v>0</v>
      </c>
      <c r="I13" s="198">
        <f>SUM(F13:F14)</f>
        <v>133.90117187499999</v>
      </c>
      <c r="J13" s="198">
        <f>F13/(F13+F14)</f>
        <v>0</v>
      </c>
    </row>
    <row r="14" spans="2:10">
      <c r="B14" s="184" t="s">
        <v>126</v>
      </c>
      <c r="C14" s="190"/>
      <c r="D14" s="197"/>
      <c r="E14" s="187" t="s">
        <v>256</v>
      </c>
      <c r="F14" s="188">
        <v>133.90117187499999</v>
      </c>
      <c r="G14" s="188">
        <v>145.80918884277361</v>
      </c>
      <c r="H14" s="188">
        <v>122.0231857299804</v>
      </c>
      <c r="I14" s="198"/>
      <c r="J14" s="198"/>
    </row>
    <row r="15" spans="2:10">
      <c r="B15" s="184" t="s">
        <v>140</v>
      </c>
      <c r="C15" s="190"/>
      <c r="D15" s="199" t="s">
        <v>179</v>
      </c>
      <c r="E15" s="187" t="s">
        <v>257</v>
      </c>
      <c r="F15" s="188">
        <v>56.096948242187601</v>
      </c>
      <c r="G15" s="188">
        <v>63.416442871093601</v>
      </c>
      <c r="H15" s="188">
        <v>48.788814544677599</v>
      </c>
      <c r="I15" s="198">
        <f>SUM(F15:F16)</f>
        <v>56.096948242187601</v>
      </c>
      <c r="J15" s="198">
        <f>F15/(F15+F16)</f>
        <v>1</v>
      </c>
    </row>
    <row r="16" spans="2:10">
      <c r="B16" s="184" t="s">
        <v>140</v>
      </c>
      <c r="C16" s="200"/>
      <c r="D16" s="201"/>
      <c r="E16" s="187" t="s">
        <v>258</v>
      </c>
      <c r="F16" s="188">
        <v>0</v>
      </c>
      <c r="G16" s="188">
        <v>0.73930007219314398</v>
      </c>
      <c r="H16" s="188">
        <v>0</v>
      </c>
      <c r="I16" s="198"/>
      <c r="J16" s="198"/>
    </row>
    <row r="17" spans="2:10">
      <c r="B17" s="184" t="s">
        <v>112</v>
      </c>
      <c r="C17" s="199">
        <v>11194</v>
      </c>
      <c r="D17" s="186"/>
      <c r="E17" s="187" t="s">
        <v>111</v>
      </c>
      <c r="F17" s="188">
        <v>124.47888183593759</v>
      </c>
      <c r="G17" s="188">
        <v>135.7949066162108</v>
      </c>
      <c r="H17" s="188">
        <v>113.1900177001952</v>
      </c>
      <c r="I17" s="189"/>
      <c r="J17" s="189"/>
    </row>
    <row r="18" spans="2:10">
      <c r="B18" s="184" t="s">
        <v>94</v>
      </c>
      <c r="C18" s="202"/>
      <c r="D18" s="186"/>
      <c r="E18" s="187" t="s">
        <v>93</v>
      </c>
      <c r="F18" s="188">
        <v>143.74770507812499</v>
      </c>
      <c r="G18" s="188">
        <v>155.7228240966796</v>
      </c>
      <c r="H18" s="188">
        <v>131.80299377441401</v>
      </c>
      <c r="I18" s="189"/>
      <c r="J18" s="189"/>
    </row>
    <row r="19" spans="2:10" hidden="1">
      <c r="B19" s="184"/>
      <c r="C19" s="202"/>
      <c r="D19" s="191" t="s">
        <v>245</v>
      </c>
      <c r="E19" s="192" t="s">
        <v>246</v>
      </c>
      <c r="F19" s="193"/>
      <c r="G19" s="194"/>
      <c r="H19" s="194"/>
      <c r="I19" s="189">
        <f>SUM(F19:F20)</f>
        <v>0</v>
      </c>
      <c r="J19" s="189" t="e">
        <f>F19/(F19+F20)</f>
        <v>#DIV/0!</v>
      </c>
    </row>
    <row r="20" spans="2:10" hidden="1">
      <c r="B20" s="184"/>
      <c r="C20" s="202"/>
      <c r="D20" s="191"/>
      <c r="E20" s="192" t="s">
        <v>247</v>
      </c>
      <c r="F20" s="193"/>
      <c r="G20" s="194"/>
      <c r="H20" s="194"/>
      <c r="I20" s="189"/>
      <c r="J20" s="189"/>
    </row>
    <row r="21" spans="2:10" hidden="1">
      <c r="B21" s="184"/>
      <c r="C21" s="202"/>
      <c r="D21" s="191" t="s">
        <v>25</v>
      </c>
      <c r="E21" s="192" t="s">
        <v>248</v>
      </c>
      <c r="F21" s="193"/>
      <c r="G21" s="194"/>
      <c r="H21" s="194"/>
      <c r="I21" s="189">
        <f>SUM(F21:F22)</f>
        <v>0</v>
      </c>
      <c r="J21" s="189" t="e">
        <f>F21/(F21+F22)</f>
        <v>#DIV/0!</v>
      </c>
    </row>
    <row r="22" spans="2:10" hidden="1">
      <c r="B22" s="184"/>
      <c r="C22" s="202"/>
      <c r="D22" s="191"/>
      <c r="E22" s="192" t="s">
        <v>249</v>
      </c>
      <c r="F22" s="193"/>
      <c r="G22" s="194"/>
      <c r="H22" s="194"/>
      <c r="I22" s="189"/>
      <c r="J22" s="189"/>
    </row>
    <row r="23" spans="2:10" hidden="1">
      <c r="B23" s="184"/>
      <c r="C23" s="202"/>
      <c r="D23" s="191" t="s">
        <v>250</v>
      </c>
      <c r="E23" s="192" t="s">
        <v>251</v>
      </c>
      <c r="F23" s="193"/>
      <c r="G23" s="193"/>
      <c r="H23" s="193"/>
      <c r="I23" s="189">
        <f>SUM(F23:F24)</f>
        <v>0</v>
      </c>
      <c r="J23" s="189" t="e">
        <f>F23/(F23+F24)</f>
        <v>#DIV/0!</v>
      </c>
    </row>
    <row r="24" spans="2:10" hidden="1">
      <c r="B24" s="184"/>
      <c r="C24" s="202"/>
      <c r="D24" s="191"/>
      <c r="E24" s="192" t="s">
        <v>252</v>
      </c>
      <c r="F24" s="193"/>
      <c r="G24" s="193"/>
      <c r="H24" s="193"/>
      <c r="I24" s="189"/>
      <c r="J24" s="189"/>
    </row>
    <row r="25" spans="2:10" hidden="1">
      <c r="B25" s="184"/>
      <c r="C25" s="202"/>
      <c r="D25" s="191" t="s">
        <v>28</v>
      </c>
      <c r="E25" s="192" t="s">
        <v>253</v>
      </c>
      <c r="F25" s="195"/>
      <c r="G25" s="195"/>
      <c r="H25" s="195"/>
      <c r="I25" s="189">
        <f>SUM(F25:F26)</f>
        <v>0</v>
      </c>
      <c r="J25" s="189" t="e">
        <f>F25/(F25+F26)</f>
        <v>#DIV/0!</v>
      </c>
    </row>
    <row r="26" spans="2:10" hidden="1">
      <c r="B26" s="184"/>
      <c r="C26" s="202"/>
      <c r="D26" s="191"/>
      <c r="E26" s="192" t="s">
        <v>254</v>
      </c>
      <c r="F26" s="195"/>
      <c r="G26" s="195"/>
      <c r="H26" s="195"/>
      <c r="I26" s="189"/>
      <c r="J26" s="189"/>
    </row>
    <row r="27" spans="2:10">
      <c r="B27" s="184" t="s">
        <v>127</v>
      </c>
      <c r="C27" s="202"/>
      <c r="D27" s="197" t="s">
        <v>32</v>
      </c>
      <c r="E27" s="187" t="s">
        <v>255</v>
      </c>
      <c r="F27" s="188">
        <v>0.26673557758331201</v>
      </c>
      <c r="G27" s="188">
        <v>1.274065494537352</v>
      </c>
      <c r="H27" s="188">
        <v>1.120258960872888E-2</v>
      </c>
      <c r="I27" s="198">
        <f>SUM(F27:F28)</f>
        <v>114.74051487445831</v>
      </c>
      <c r="J27" s="198">
        <f>F27/(F27+F28)</f>
        <v>2.3246852070966991E-3</v>
      </c>
    </row>
    <row r="28" spans="2:10">
      <c r="B28" s="184" t="s">
        <v>127</v>
      </c>
      <c r="C28" s="202"/>
      <c r="D28" s="197"/>
      <c r="E28" s="187" t="s">
        <v>256</v>
      </c>
      <c r="F28" s="188">
        <v>114.47377929687499</v>
      </c>
      <c r="G28" s="188">
        <v>125.3829879760744</v>
      </c>
      <c r="H28" s="188">
        <v>103.5898056030272</v>
      </c>
      <c r="I28" s="198"/>
      <c r="J28" s="198"/>
    </row>
    <row r="29" spans="2:10">
      <c r="B29" s="196" t="s">
        <v>141</v>
      </c>
      <c r="C29" s="202"/>
      <c r="D29" s="199" t="s">
        <v>179</v>
      </c>
      <c r="E29" s="187" t="s">
        <v>257</v>
      </c>
      <c r="F29" s="188">
        <v>39.642529296874997</v>
      </c>
      <c r="G29" s="188">
        <v>46.237541198730398</v>
      </c>
      <c r="H29" s="188">
        <v>33.056743621826158</v>
      </c>
      <c r="I29" s="198">
        <f>SUM(F29:F30)</f>
        <v>39.642529296874997</v>
      </c>
      <c r="J29" s="198">
        <f>F29/(F29+F30)</f>
        <v>1</v>
      </c>
    </row>
    <row r="30" spans="2:10">
      <c r="B30" s="196" t="s">
        <v>141</v>
      </c>
      <c r="C30" s="201"/>
      <c r="D30" s="201"/>
      <c r="E30" s="187" t="s">
        <v>258</v>
      </c>
      <c r="F30" s="188">
        <v>0</v>
      </c>
      <c r="G30" s="188">
        <v>0.85094135999679599</v>
      </c>
      <c r="H30" s="188">
        <v>0</v>
      </c>
      <c r="I30" s="198"/>
      <c r="J30" s="198"/>
    </row>
    <row r="31" spans="2:10">
      <c r="B31" s="196" t="s">
        <v>113</v>
      </c>
      <c r="C31" s="199">
        <v>11201</v>
      </c>
      <c r="D31" s="186"/>
      <c r="E31" s="187" t="s">
        <v>111</v>
      </c>
      <c r="F31" s="188">
        <v>251.666821289062</v>
      </c>
      <c r="G31" s="188">
        <v>268.09417724609358</v>
      </c>
      <c r="H31" s="188">
        <v>235.2966308593752</v>
      </c>
      <c r="I31" s="189"/>
      <c r="J31" s="189"/>
    </row>
    <row r="32" spans="2:10">
      <c r="B32" s="196" t="s">
        <v>95</v>
      </c>
      <c r="C32" s="202"/>
      <c r="D32" s="186"/>
      <c r="E32" s="187" t="s">
        <v>93</v>
      </c>
      <c r="F32" s="188">
        <v>281.37448730468799</v>
      </c>
      <c r="G32" s="188">
        <v>298.91082763671881</v>
      </c>
      <c r="H32" s="188">
        <v>263.90319824218761</v>
      </c>
      <c r="I32" s="189"/>
      <c r="J32" s="189"/>
    </row>
    <row r="33" spans="2:10" hidden="1">
      <c r="B33" s="196"/>
      <c r="C33" s="202"/>
      <c r="D33" s="191" t="s">
        <v>245</v>
      </c>
      <c r="E33" s="192" t="s">
        <v>246</v>
      </c>
      <c r="F33" s="193"/>
      <c r="G33" s="194"/>
      <c r="H33" s="194"/>
      <c r="I33" s="189">
        <f>SUM(F33:F34)</f>
        <v>0</v>
      </c>
      <c r="J33" s="189" t="e">
        <f>F33/(F33+F34)</f>
        <v>#DIV/0!</v>
      </c>
    </row>
    <row r="34" spans="2:10" hidden="1">
      <c r="B34" s="196"/>
      <c r="C34" s="202"/>
      <c r="D34" s="191"/>
      <c r="E34" s="192" t="s">
        <v>247</v>
      </c>
      <c r="F34" s="193"/>
      <c r="G34" s="194"/>
      <c r="H34" s="194"/>
      <c r="I34" s="189"/>
      <c r="J34" s="189"/>
    </row>
    <row r="35" spans="2:10" hidden="1">
      <c r="B35" s="196"/>
      <c r="C35" s="202"/>
      <c r="D35" s="191" t="s">
        <v>25</v>
      </c>
      <c r="E35" s="192" t="s">
        <v>248</v>
      </c>
      <c r="F35" s="193"/>
      <c r="G35" s="194"/>
      <c r="H35" s="194"/>
      <c r="I35" s="189">
        <f>SUM(F35:F36)</f>
        <v>0</v>
      </c>
      <c r="J35" s="189" t="e">
        <f>F35/(F35+F36)</f>
        <v>#DIV/0!</v>
      </c>
    </row>
    <row r="36" spans="2:10" hidden="1">
      <c r="B36" s="196"/>
      <c r="C36" s="202"/>
      <c r="D36" s="191"/>
      <c r="E36" s="192" t="s">
        <v>249</v>
      </c>
      <c r="F36" s="193"/>
      <c r="G36" s="194"/>
      <c r="H36" s="194"/>
      <c r="I36" s="189"/>
      <c r="J36" s="189"/>
    </row>
    <row r="37" spans="2:10" hidden="1">
      <c r="B37" s="196"/>
      <c r="C37" s="202"/>
      <c r="D37" s="191" t="s">
        <v>250</v>
      </c>
      <c r="E37" s="192" t="s">
        <v>251</v>
      </c>
      <c r="F37" s="193"/>
      <c r="G37" s="193"/>
      <c r="H37" s="193"/>
      <c r="I37" s="189">
        <f>SUM(F37:F38)</f>
        <v>0</v>
      </c>
      <c r="J37" s="189" t="e">
        <f>F37/(F37+F38)</f>
        <v>#DIV/0!</v>
      </c>
    </row>
    <row r="38" spans="2:10" hidden="1">
      <c r="B38" s="196"/>
      <c r="C38" s="202"/>
      <c r="D38" s="191"/>
      <c r="E38" s="192" t="s">
        <v>252</v>
      </c>
      <c r="F38" s="193"/>
      <c r="G38" s="193"/>
      <c r="H38" s="193"/>
      <c r="I38" s="189"/>
      <c r="J38" s="189"/>
    </row>
    <row r="39" spans="2:10" hidden="1">
      <c r="B39" s="184"/>
      <c r="C39" s="202"/>
      <c r="D39" s="191" t="s">
        <v>28</v>
      </c>
      <c r="E39" s="192" t="s">
        <v>253</v>
      </c>
      <c r="F39" s="195"/>
      <c r="G39" s="195"/>
      <c r="H39" s="195"/>
      <c r="I39" s="189">
        <f>SUM(F39:F40)</f>
        <v>0</v>
      </c>
      <c r="J39" s="189" t="e">
        <f>F39/(F39+F40)</f>
        <v>#DIV/0!</v>
      </c>
    </row>
    <row r="40" spans="2:10" hidden="1">
      <c r="B40" s="184"/>
      <c r="C40" s="202"/>
      <c r="D40" s="191"/>
      <c r="E40" s="192" t="s">
        <v>254</v>
      </c>
      <c r="F40" s="195"/>
      <c r="G40" s="195"/>
      <c r="H40" s="195"/>
      <c r="I40" s="189"/>
      <c r="J40" s="189"/>
    </row>
    <row r="41" spans="2:10">
      <c r="B41" s="184" t="s">
        <v>128</v>
      </c>
      <c r="C41" s="202"/>
      <c r="D41" s="197" t="s">
        <v>32</v>
      </c>
      <c r="E41" s="187" t="s">
        <v>255</v>
      </c>
      <c r="F41" s="188">
        <v>0</v>
      </c>
      <c r="G41" s="188">
        <v>0.77926331758499201</v>
      </c>
      <c r="H41" s="188">
        <v>0</v>
      </c>
      <c r="I41" s="198">
        <f>SUM(F41:F42)</f>
        <v>218.52143554687601</v>
      </c>
      <c r="J41" s="198">
        <f>F41/(F41+F42)</f>
        <v>0</v>
      </c>
    </row>
    <row r="42" spans="2:10">
      <c r="B42" s="184" t="s">
        <v>128</v>
      </c>
      <c r="C42" s="202"/>
      <c r="D42" s="197"/>
      <c r="E42" s="187" t="s">
        <v>256</v>
      </c>
      <c r="F42" s="188">
        <v>218.52143554687601</v>
      </c>
      <c r="G42" s="188">
        <v>233.49441528320321</v>
      </c>
      <c r="H42" s="188">
        <v>203.59593200683599</v>
      </c>
      <c r="I42" s="198"/>
      <c r="J42" s="198"/>
    </row>
    <row r="43" spans="2:10">
      <c r="B43" s="184" t="s">
        <v>142</v>
      </c>
      <c r="C43" s="202"/>
      <c r="D43" s="199" t="s">
        <v>179</v>
      </c>
      <c r="E43" s="187" t="s">
        <v>257</v>
      </c>
      <c r="F43" s="188">
        <v>81.857495117187597</v>
      </c>
      <c r="G43" s="188">
        <v>91.053405761718807</v>
      </c>
      <c r="H43" s="188">
        <v>72.679534912109204</v>
      </c>
      <c r="I43" s="198">
        <f>SUM(F43:F44)</f>
        <v>81.857495117187597</v>
      </c>
      <c r="J43" s="198">
        <f>F43/(F43+F44)</f>
        <v>1</v>
      </c>
    </row>
    <row r="44" spans="2:10">
      <c r="B44" s="184" t="s">
        <v>142</v>
      </c>
      <c r="C44" s="201"/>
      <c r="D44" s="201"/>
      <c r="E44" s="187" t="s">
        <v>258</v>
      </c>
      <c r="F44" s="188">
        <v>0</v>
      </c>
      <c r="G44" s="188">
        <v>0.79719668626785201</v>
      </c>
      <c r="H44" s="188">
        <v>0</v>
      </c>
      <c r="I44" s="198"/>
      <c r="J44" s="198"/>
    </row>
    <row r="45" spans="2:10">
      <c r="B45" s="184" t="s">
        <v>114</v>
      </c>
      <c r="C45" s="199">
        <v>11218</v>
      </c>
      <c r="D45" s="186"/>
      <c r="E45" s="187" t="s">
        <v>111</v>
      </c>
      <c r="F45" s="188">
        <v>97.56546020507821</v>
      </c>
      <c r="G45" s="188">
        <v>107.6271209716796</v>
      </c>
      <c r="H45" s="188">
        <v>87.525253295898395</v>
      </c>
      <c r="I45" s="189"/>
      <c r="J45" s="189"/>
    </row>
    <row r="46" spans="2:10">
      <c r="B46" s="184" t="s">
        <v>96</v>
      </c>
      <c r="C46" s="202"/>
      <c r="D46" s="186"/>
      <c r="E46" s="187" t="s">
        <v>93</v>
      </c>
      <c r="F46" s="188">
        <v>127.26884765625</v>
      </c>
      <c r="G46" s="188">
        <v>138.65676879882801</v>
      </c>
      <c r="H46" s="188">
        <v>115.90842437744161</v>
      </c>
      <c r="I46" s="189"/>
      <c r="J46" s="189"/>
    </row>
    <row r="47" spans="2:10" hidden="1">
      <c r="B47" s="184"/>
      <c r="C47" s="202"/>
      <c r="D47" s="191" t="s">
        <v>245</v>
      </c>
      <c r="E47" s="192" t="s">
        <v>246</v>
      </c>
      <c r="F47" s="193"/>
      <c r="G47" s="194"/>
      <c r="H47" s="194"/>
      <c r="I47" s="189">
        <f>SUM(F47:F48)</f>
        <v>0</v>
      </c>
      <c r="J47" s="189" t="e">
        <f>F47/(F47+F48)</f>
        <v>#DIV/0!</v>
      </c>
    </row>
    <row r="48" spans="2:10" hidden="1">
      <c r="B48" s="184"/>
      <c r="C48" s="202"/>
      <c r="D48" s="191"/>
      <c r="E48" s="192" t="s">
        <v>247</v>
      </c>
      <c r="F48" s="193"/>
      <c r="G48" s="194"/>
      <c r="H48" s="194"/>
      <c r="I48" s="189"/>
      <c r="J48" s="189"/>
    </row>
    <row r="49" spans="2:10" hidden="1">
      <c r="B49" s="184"/>
      <c r="C49" s="202"/>
      <c r="D49" s="191" t="s">
        <v>25</v>
      </c>
      <c r="E49" s="192" t="s">
        <v>248</v>
      </c>
      <c r="F49" s="193"/>
      <c r="G49" s="194"/>
      <c r="H49" s="194"/>
      <c r="I49" s="189">
        <f>SUM(F49:F50)</f>
        <v>0</v>
      </c>
      <c r="J49" s="189" t="e">
        <f>F49/(F49+F50)</f>
        <v>#DIV/0!</v>
      </c>
    </row>
    <row r="50" spans="2:10" hidden="1">
      <c r="B50" s="184"/>
      <c r="C50" s="202"/>
      <c r="D50" s="191"/>
      <c r="E50" s="192" t="s">
        <v>249</v>
      </c>
      <c r="F50" s="193"/>
      <c r="G50" s="194"/>
      <c r="H50" s="194"/>
      <c r="I50" s="189"/>
      <c r="J50" s="189"/>
    </row>
    <row r="51" spans="2:10" hidden="1">
      <c r="B51" s="184"/>
      <c r="C51" s="202"/>
      <c r="D51" s="191" t="s">
        <v>250</v>
      </c>
      <c r="E51" s="192" t="s">
        <v>251</v>
      </c>
      <c r="F51" s="193"/>
      <c r="G51" s="193"/>
      <c r="H51" s="193"/>
      <c r="I51" s="189">
        <f>SUM(F51:F52)</f>
        <v>0</v>
      </c>
      <c r="J51" s="189" t="e">
        <f>F51/(F51+F52)</f>
        <v>#DIV/0!</v>
      </c>
    </row>
    <row r="52" spans="2:10" hidden="1">
      <c r="B52" s="184"/>
      <c r="C52" s="202"/>
      <c r="D52" s="191"/>
      <c r="E52" s="192" t="s">
        <v>252</v>
      </c>
      <c r="F52" s="193"/>
      <c r="G52" s="193"/>
      <c r="H52" s="193"/>
      <c r="I52" s="189"/>
      <c r="J52" s="189"/>
    </row>
    <row r="53" spans="2:10" hidden="1">
      <c r="B53" s="184"/>
      <c r="C53" s="202"/>
      <c r="D53" s="191" t="s">
        <v>28</v>
      </c>
      <c r="E53" s="192" t="s">
        <v>253</v>
      </c>
      <c r="F53" s="195"/>
      <c r="G53" s="195"/>
      <c r="H53" s="195"/>
      <c r="I53" s="189">
        <f>SUM(F53:F54)</f>
        <v>0</v>
      </c>
      <c r="J53" s="189" t="e">
        <f>F53/(F53+F54)</f>
        <v>#DIV/0!</v>
      </c>
    </row>
    <row r="54" spans="2:10" hidden="1">
      <c r="B54" s="184"/>
      <c r="C54" s="202"/>
      <c r="D54" s="191"/>
      <c r="E54" s="192" t="s">
        <v>254</v>
      </c>
      <c r="F54" s="195"/>
      <c r="G54" s="195"/>
      <c r="H54" s="195"/>
      <c r="I54" s="189"/>
      <c r="J54" s="189"/>
    </row>
    <row r="55" spans="2:10">
      <c r="B55" s="184" t="s">
        <v>129</v>
      </c>
      <c r="C55" s="202"/>
      <c r="D55" s="197" t="s">
        <v>32</v>
      </c>
      <c r="E55" s="187" t="s">
        <v>255</v>
      </c>
      <c r="F55" s="188">
        <v>0</v>
      </c>
      <c r="G55" s="188">
        <v>0.88982433080673196</v>
      </c>
      <c r="H55" s="188">
        <v>0</v>
      </c>
      <c r="I55" s="198">
        <f>SUM(F55:F56)</f>
        <v>102.07086181640621</v>
      </c>
      <c r="J55" s="198">
        <f>F55/(F55+F56)</f>
        <v>0</v>
      </c>
    </row>
    <row r="56" spans="2:10">
      <c r="B56" s="184" t="s">
        <v>129</v>
      </c>
      <c r="C56" s="202"/>
      <c r="D56" s="197"/>
      <c r="E56" s="187" t="s">
        <v>256</v>
      </c>
      <c r="F56" s="188">
        <v>102.07086181640621</v>
      </c>
      <c r="G56" s="188">
        <v>112.9333114624024</v>
      </c>
      <c r="H56" s="188">
        <v>91.233413696289205</v>
      </c>
      <c r="I56" s="198"/>
      <c r="J56" s="198"/>
    </row>
    <row r="57" spans="2:10">
      <c r="B57" s="184" t="s">
        <v>143</v>
      </c>
      <c r="C57" s="202"/>
      <c r="D57" s="199" t="s">
        <v>179</v>
      </c>
      <c r="E57" s="187" t="s">
        <v>257</v>
      </c>
      <c r="F57" s="188">
        <v>43.469763183593798</v>
      </c>
      <c r="G57" s="188">
        <v>49.951938629150398</v>
      </c>
      <c r="H57" s="188">
        <v>36.996501922607443</v>
      </c>
      <c r="I57" s="198">
        <f>SUM(F57:F58)</f>
        <v>43.719883155822799</v>
      </c>
      <c r="J57" s="198">
        <f>F57/(F57+F58)</f>
        <v>0.99427903383598848</v>
      </c>
    </row>
    <row r="58" spans="2:10">
      <c r="B58" s="184" t="s">
        <v>143</v>
      </c>
      <c r="C58" s="201"/>
      <c r="D58" s="201"/>
      <c r="E58" s="187" t="s">
        <v>258</v>
      </c>
      <c r="F58" s="188">
        <v>0.25011997222900401</v>
      </c>
      <c r="G58" s="188">
        <v>1.1946929693222039</v>
      </c>
      <c r="H58" s="188">
        <v>1.0504771955311279E-2</v>
      </c>
      <c r="I58" s="198"/>
      <c r="J58" s="198"/>
    </row>
    <row r="59" spans="2:10">
      <c r="B59" s="184" t="s">
        <v>115</v>
      </c>
      <c r="C59" s="199">
        <v>11227</v>
      </c>
      <c r="D59" s="186"/>
      <c r="E59" s="187" t="s">
        <v>111</v>
      </c>
      <c r="F59" s="188">
        <v>66.110601806640602</v>
      </c>
      <c r="G59" s="188">
        <v>74.430381774902401</v>
      </c>
      <c r="H59" s="188">
        <v>57.805519104003999</v>
      </c>
      <c r="I59" s="189"/>
      <c r="J59" s="189"/>
    </row>
    <row r="60" spans="2:10">
      <c r="B60" s="184" t="s">
        <v>97</v>
      </c>
      <c r="C60" s="202"/>
      <c r="D60" s="186"/>
      <c r="E60" s="187" t="s">
        <v>93</v>
      </c>
      <c r="F60" s="188">
        <v>84.28162841796879</v>
      </c>
      <c r="G60" s="188">
        <v>93.876945495605597</v>
      </c>
      <c r="H60" s="188">
        <v>74.705841064453196</v>
      </c>
      <c r="I60" s="189"/>
      <c r="J60" s="189"/>
    </row>
    <row r="61" spans="2:10" hidden="1">
      <c r="B61" s="184"/>
      <c r="C61" s="202"/>
      <c r="D61" s="191" t="s">
        <v>245</v>
      </c>
      <c r="E61" s="192" t="s">
        <v>246</v>
      </c>
      <c r="F61" s="193"/>
      <c r="G61" s="194"/>
      <c r="H61" s="194"/>
      <c r="I61" s="189">
        <f>SUM(F61:F62)</f>
        <v>0</v>
      </c>
      <c r="J61" s="189" t="e">
        <f>F61/(F61+F62)</f>
        <v>#DIV/0!</v>
      </c>
    </row>
    <row r="62" spans="2:10" hidden="1">
      <c r="B62" s="184"/>
      <c r="C62" s="202"/>
      <c r="D62" s="191"/>
      <c r="E62" s="192" t="s">
        <v>247</v>
      </c>
      <c r="F62" s="193"/>
      <c r="G62" s="194"/>
      <c r="H62" s="194"/>
      <c r="I62" s="189"/>
      <c r="J62" s="189"/>
    </row>
    <row r="63" spans="2:10" hidden="1">
      <c r="B63" s="184"/>
      <c r="C63" s="202"/>
      <c r="D63" s="191" t="s">
        <v>25</v>
      </c>
      <c r="E63" s="192" t="s">
        <v>248</v>
      </c>
      <c r="F63" s="193"/>
      <c r="G63" s="194"/>
      <c r="H63" s="194"/>
      <c r="I63" s="189">
        <f>SUM(F63:F64)</f>
        <v>0</v>
      </c>
      <c r="J63" s="189" t="e">
        <f>F63/(F63+F64)</f>
        <v>#DIV/0!</v>
      </c>
    </row>
    <row r="64" spans="2:10" hidden="1">
      <c r="B64" s="184"/>
      <c r="C64" s="202"/>
      <c r="D64" s="191"/>
      <c r="E64" s="192" t="s">
        <v>249</v>
      </c>
      <c r="F64" s="193"/>
      <c r="G64" s="194"/>
      <c r="H64" s="194"/>
      <c r="I64" s="189"/>
      <c r="J64" s="189"/>
    </row>
    <row r="65" spans="2:10" hidden="1">
      <c r="B65" s="184"/>
      <c r="C65" s="202"/>
      <c r="D65" s="191" t="s">
        <v>250</v>
      </c>
      <c r="E65" s="192" t="s">
        <v>251</v>
      </c>
      <c r="F65" s="193"/>
      <c r="G65" s="193"/>
      <c r="H65" s="193"/>
      <c r="I65" s="189">
        <f>SUM(F65:F66)</f>
        <v>0</v>
      </c>
      <c r="J65" s="189" t="e">
        <f>F65/(F65+F66)</f>
        <v>#DIV/0!</v>
      </c>
    </row>
    <row r="66" spans="2:10" hidden="1">
      <c r="B66" s="184"/>
      <c r="C66" s="202"/>
      <c r="D66" s="191"/>
      <c r="E66" s="192" t="s">
        <v>252</v>
      </c>
      <c r="F66" s="193"/>
      <c r="G66" s="193"/>
      <c r="H66" s="193"/>
      <c r="I66" s="189"/>
      <c r="J66" s="189"/>
    </row>
    <row r="67" spans="2:10" hidden="1">
      <c r="B67" s="184"/>
      <c r="C67" s="202"/>
      <c r="D67" s="191" t="s">
        <v>28</v>
      </c>
      <c r="E67" s="192" t="s">
        <v>253</v>
      </c>
      <c r="F67" s="195"/>
      <c r="G67" s="195"/>
      <c r="H67" s="195"/>
      <c r="I67" s="189">
        <f>SUM(F67:F68)</f>
        <v>0</v>
      </c>
      <c r="J67" s="189" t="e">
        <f>F67/(F67+F68)</f>
        <v>#DIV/0!</v>
      </c>
    </row>
    <row r="68" spans="2:10" hidden="1">
      <c r="B68" s="184"/>
      <c r="C68" s="202"/>
      <c r="D68" s="191"/>
      <c r="E68" s="192" t="s">
        <v>254</v>
      </c>
      <c r="F68" s="195"/>
      <c r="G68" s="195"/>
      <c r="H68" s="195"/>
      <c r="I68" s="189"/>
      <c r="J68" s="189"/>
    </row>
    <row r="69" spans="2:10">
      <c r="B69" s="184" t="s">
        <v>130</v>
      </c>
      <c r="C69" s="202"/>
      <c r="D69" s="197" t="s">
        <v>32</v>
      </c>
      <c r="E69" s="187" t="s">
        <v>255</v>
      </c>
      <c r="F69" s="188">
        <v>0.274820113182068</v>
      </c>
      <c r="G69" s="188">
        <v>1.3126856088638319</v>
      </c>
      <c r="H69" s="188">
        <v>1.154212187975644E-2</v>
      </c>
      <c r="I69" s="198">
        <f>SUM(F69:F70)</f>
        <v>71.994912886619673</v>
      </c>
      <c r="J69" s="198">
        <f>F69/(F69+F70)</f>
        <v>3.8172157193226302E-3</v>
      </c>
    </row>
    <row r="70" spans="2:10">
      <c r="B70" s="184" t="s">
        <v>130</v>
      </c>
      <c r="C70" s="202"/>
      <c r="D70" s="197"/>
      <c r="E70" s="187" t="s">
        <v>256</v>
      </c>
      <c r="F70" s="188">
        <v>71.720092773437599</v>
      </c>
      <c r="G70" s="188">
        <v>80.46297454834</v>
      </c>
      <c r="H70" s="188">
        <v>62.993423461913999</v>
      </c>
      <c r="I70" s="198"/>
      <c r="J70" s="198"/>
    </row>
    <row r="71" spans="2:10">
      <c r="B71" s="184" t="s">
        <v>144</v>
      </c>
      <c r="C71" s="202"/>
      <c r="D71" s="199" t="s">
        <v>179</v>
      </c>
      <c r="E71" s="187" t="s">
        <v>257</v>
      </c>
      <c r="F71" s="188">
        <v>28.195904541015601</v>
      </c>
      <c r="G71" s="188">
        <v>33.592216491699197</v>
      </c>
      <c r="H71" s="188">
        <v>22.805772781372081</v>
      </c>
      <c r="I71" s="198">
        <f>SUM(F71:F72)</f>
        <v>28.195904541015601</v>
      </c>
      <c r="J71" s="198">
        <f>F71/(F71+F72)</f>
        <v>1</v>
      </c>
    </row>
    <row r="72" spans="2:10">
      <c r="B72" s="184" t="s">
        <v>144</v>
      </c>
      <c r="C72" s="201"/>
      <c r="D72" s="201"/>
      <c r="E72" s="187" t="s">
        <v>258</v>
      </c>
      <c r="F72" s="188">
        <v>0</v>
      </c>
      <c r="G72" s="188">
        <v>0.80218613147735596</v>
      </c>
      <c r="H72" s="188">
        <v>0</v>
      </c>
      <c r="I72" s="198"/>
      <c r="J72" s="198"/>
    </row>
    <row r="73" spans="2:10">
      <c r="B73" s="184" t="s">
        <v>116</v>
      </c>
      <c r="C73" s="199">
        <v>11237</v>
      </c>
      <c r="D73" s="186"/>
      <c r="E73" s="187" t="s">
        <v>111</v>
      </c>
      <c r="F73" s="188">
        <v>68.813958740234398</v>
      </c>
      <c r="G73" s="188">
        <v>77.106666564941605</v>
      </c>
      <c r="H73" s="188">
        <v>60.535842895507997</v>
      </c>
      <c r="I73" s="189"/>
      <c r="J73" s="189"/>
    </row>
    <row r="74" spans="2:10">
      <c r="B74" s="184" t="s">
        <v>98</v>
      </c>
      <c r="C74" s="202"/>
      <c r="D74" s="186"/>
      <c r="E74" s="187" t="s">
        <v>93</v>
      </c>
      <c r="F74" s="188">
        <v>96.347497558593801</v>
      </c>
      <c r="G74" s="188">
        <v>106.7862625122072</v>
      </c>
      <c r="H74" s="188">
        <v>85.931846618652401</v>
      </c>
      <c r="I74" s="189"/>
      <c r="J74" s="189"/>
    </row>
    <row r="75" spans="2:10" hidden="1">
      <c r="B75" s="184"/>
      <c r="C75" s="202"/>
      <c r="D75" s="191" t="s">
        <v>245</v>
      </c>
      <c r="E75" s="192" t="s">
        <v>246</v>
      </c>
      <c r="F75" s="193"/>
      <c r="G75" s="194"/>
      <c r="H75" s="194"/>
      <c r="I75" s="189">
        <f>SUM(F75:F76)</f>
        <v>0</v>
      </c>
      <c r="J75" s="189" t="e">
        <f>F75/(F75+F76)</f>
        <v>#DIV/0!</v>
      </c>
    </row>
    <row r="76" spans="2:10" hidden="1">
      <c r="B76" s="184"/>
      <c r="C76" s="202"/>
      <c r="D76" s="191"/>
      <c r="E76" s="192" t="s">
        <v>247</v>
      </c>
      <c r="F76" s="193"/>
      <c r="G76" s="194"/>
      <c r="H76" s="194"/>
      <c r="I76" s="189"/>
      <c r="J76" s="189"/>
    </row>
    <row r="77" spans="2:10" hidden="1">
      <c r="B77" s="184"/>
      <c r="C77" s="202"/>
      <c r="D77" s="191" t="s">
        <v>25</v>
      </c>
      <c r="E77" s="192" t="s">
        <v>248</v>
      </c>
      <c r="F77" s="193"/>
      <c r="G77" s="194"/>
      <c r="H77" s="194"/>
      <c r="I77" s="189">
        <f>SUM(F77:F78)</f>
        <v>0</v>
      </c>
      <c r="J77" s="189" t="e">
        <f>F77/(F77+F78)</f>
        <v>#DIV/0!</v>
      </c>
    </row>
    <row r="78" spans="2:10" hidden="1">
      <c r="B78" s="184"/>
      <c r="C78" s="202"/>
      <c r="D78" s="191"/>
      <c r="E78" s="192" t="s">
        <v>249</v>
      </c>
      <c r="F78" s="193"/>
      <c r="G78" s="194"/>
      <c r="H78" s="194"/>
      <c r="I78" s="189"/>
      <c r="J78" s="189"/>
    </row>
    <row r="79" spans="2:10" hidden="1">
      <c r="B79" s="184"/>
      <c r="C79" s="202"/>
      <c r="D79" s="191" t="s">
        <v>250</v>
      </c>
      <c r="E79" s="192" t="s">
        <v>251</v>
      </c>
      <c r="F79" s="193"/>
      <c r="G79" s="193"/>
      <c r="H79" s="193"/>
      <c r="I79" s="189">
        <f>SUM(F79:F80)</f>
        <v>0</v>
      </c>
      <c r="J79" s="189" t="e">
        <f>F79/(F79+F80)</f>
        <v>#DIV/0!</v>
      </c>
    </row>
    <row r="80" spans="2:10" hidden="1">
      <c r="B80" s="184"/>
      <c r="C80" s="202"/>
      <c r="D80" s="191"/>
      <c r="E80" s="192" t="s">
        <v>252</v>
      </c>
      <c r="F80" s="193"/>
      <c r="G80" s="193"/>
      <c r="H80" s="193"/>
      <c r="I80" s="189"/>
      <c r="J80" s="189"/>
    </row>
    <row r="81" spans="2:10" hidden="1">
      <c r="B81" s="184"/>
      <c r="C81" s="202"/>
      <c r="D81" s="191" t="s">
        <v>28</v>
      </c>
      <c r="E81" s="192" t="s">
        <v>253</v>
      </c>
      <c r="F81" s="195"/>
      <c r="G81" s="195"/>
      <c r="H81" s="195"/>
      <c r="I81" s="189">
        <f>SUM(F81:F82)</f>
        <v>0</v>
      </c>
      <c r="J81" s="189" t="e">
        <f>F81/(F81+F82)</f>
        <v>#DIV/0!</v>
      </c>
    </row>
    <row r="82" spans="2:10" hidden="1">
      <c r="B82" s="184"/>
      <c r="C82" s="202"/>
      <c r="D82" s="191"/>
      <c r="E82" s="192" t="s">
        <v>254</v>
      </c>
      <c r="F82" s="195"/>
      <c r="G82" s="195"/>
      <c r="H82" s="195"/>
      <c r="I82" s="189"/>
      <c r="J82" s="189"/>
    </row>
    <row r="83" spans="2:10">
      <c r="B83" s="184" t="s">
        <v>131</v>
      </c>
      <c r="C83" s="202"/>
      <c r="D83" s="197" t="s">
        <v>32</v>
      </c>
      <c r="E83" s="187" t="s">
        <v>255</v>
      </c>
      <c r="F83" s="188">
        <v>0</v>
      </c>
      <c r="G83" s="188">
        <v>0.74472820758819602</v>
      </c>
      <c r="H83" s="188">
        <v>0</v>
      </c>
      <c r="I83" s="198">
        <f>SUM(F83:F84)</f>
        <v>76.173760986328205</v>
      </c>
      <c r="J83" s="198">
        <f>F83/(F83+F84)</f>
        <v>0</v>
      </c>
    </row>
    <row r="84" spans="2:10">
      <c r="B84" s="184" t="s">
        <v>131</v>
      </c>
      <c r="C84" s="202"/>
      <c r="D84" s="197"/>
      <c r="E84" s="187" t="s">
        <v>256</v>
      </c>
      <c r="F84" s="188">
        <v>76.173760986328205</v>
      </c>
      <c r="G84" s="188">
        <v>84.74462890625</v>
      </c>
      <c r="H84" s="188">
        <v>67.618476867675597</v>
      </c>
      <c r="I84" s="198"/>
      <c r="J84" s="198"/>
    </row>
    <row r="85" spans="2:10">
      <c r="B85" s="184" t="s">
        <v>145</v>
      </c>
      <c r="C85" s="202"/>
      <c r="D85" s="199" t="s">
        <v>179</v>
      </c>
      <c r="E85" s="187" t="s">
        <v>257</v>
      </c>
      <c r="F85" s="188">
        <v>27.344271850586001</v>
      </c>
      <c r="G85" s="188">
        <v>32.653945922851563</v>
      </c>
      <c r="H85" s="188">
        <v>22.040580749511719</v>
      </c>
      <c r="I85" s="198">
        <f>SUM(F85:F86)</f>
        <v>27.344271850586001</v>
      </c>
      <c r="J85" s="198">
        <f>F85/(F85+F86)</f>
        <v>1</v>
      </c>
    </row>
    <row r="86" spans="2:10">
      <c r="B86" s="184" t="s">
        <v>145</v>
      </c>
      <c r="C86" s="201"/>
      <c r="D86" s="201"/>
      <c r="E86" s="187" t="s">
        <v>258</v>
      </c>
      <c r="F86" s="188">
        <v>0</v>
      </c>
      <c r="G86" s="188">
        <v>0.80091017484664795</v>
      </c>
      <c r="H86" s="188">
        <v>0</v>
      </c>
      <c r="I86" s="198"/>
      <c r="J86" s="198"/>
    </row>
    <row r="87" spans="2:10">
      <c r="B87" s="184" t="s">
        <v>117</v>
      </c>
      <c r="C87" s="199">
        <v>11245</v>
      </c>
      <c r="D87" s="186"/>
      <c r="E87" s="187" t="s">
        <v>111</v>
      </c>
      <c r="F87" s="188">
        <v>97.666687011718793</v>
      </c>
      <c r="G87" s="188">
        <v>107.92488861084</v>
      </c>
      <c r="H87" s="188">
        <v>87.430809020995994</v>
      </c>
      <c r="I87" s="189"/>
      <c r="J87" s="189"/>
    </row>
    <row r="88" spans="2:10">
      <c r="B88" s="184" t="s">
        <v>99</v>
      </c>
      <c r="C88" s="202"/>
      <c r="D88" s="186"/>
      <c r="E88" s="187" t="s">
        <v>93</v>
      </c>
      <c r="F88" s="188">
        <v>126.32187500000001</v>
      </c>
      <c r="G88" s="188">
        <v>138.40457153320321</v>
      </c>
      <c r="H88" s="188">
        <v>114.27011871337881</v>
      </c>
      <c r="I88" s="189"/>
      <c r="J88" s="189"/>
    </row>
    <row r="89" spans="2:10" hidden="1">
      <c r="B89" s="184"/>
      <c r="C89" s="202"/>
      <c r="D89" s="191" t="s">
        <v>245</v>
      </c>
      <c r="E89" s="192" t="s">
        <v>246</v>
      </c>
      <c r="F89" s="193"/>
      <c r="G89" s="194"/>
      <c r="H89" s="194"/>
      <c r="I89" s="189">
        <f>SUM(F89:F90)</f>
        <v>0</v>
      </c>
      <c r="J89" s="189" t="e">
        <f>F89/(F89+F90)</f>
        <v>#DIV/0!</v>
      </c>
    </row>
    <row r="90" spans="2:10" hidden="1">
      <c r="B90" s="184"/>
      <c r="C90" s="202"/>
      <c r="D90" s="191"/>
      <c r="E90" s="192" t="s">
        <v>247</v>
      </c>
      <c r="F90" s="193"/>
      <c r="G90" s="194"/>
      <c r="H90" s="194"/>
      <c r="I90" s="189"/>
      <c r="J90" s="189"/>
    </row>
    <row r="91" spans="2:10" hidden="1">
      <c r="B91" s="184"/>
      <c r="C91" s="202"/>
      <c r="D91" s="191" t="s">
        <v>25</v>
      </c>
      <c r="E91" s="192" t="s">
        <v>248</v>
      </c>
      <c r="F91" s="193"/>
      <c r="G91" s="194"/>
      <c r="H91" s="194"/>
      <c r="I91" s="189">
        <f>SUM(F91:F92)</f>
        <v>0</v>
      </c>
      <c r="J91" s="189" t="e">
        <f>F91/(F91+F92)</f>
        <v>#DIV/0!</v>
      </c>
    </row>
    <row r="92" spans="2:10" hidden="1">
      <c r="B92" s="184"/>
      <c r="C92" s="202"/>
      <c r="D92" s="191"/>
      <c r="E92" s="192" t="s">
        <v>249</v>
      </c>
      <c r="F92" s="193"/>
      <c r="G92" s="194"/>
      <c r="H92" s="194"/>
      <c r="I92" s="189"/>
      <c r="J92" s="189"/>
    </row>
    <row r="93" spans="2:10" hidden="1">
      <c r="B93" s="184"/>
      <c r="C93" s="202"/>
      <c r="D93" s="191" t="s">
        <v>250</v>
      </c>
      <c r="E93" s="192" t="s">
        <v>251</v>
      </c>
      <c r="F93" s="193"/>
      <c r="G93" s="193"/>
      <c r="H93" s="193"/>
      <c r="I93" s="189">
        <f>SUM(F93:F94)</f>
        <v>0</v>
      </c>
      <c r="J93" s="189" t="e">
        <f>F93/(F93+F94)</f>
        <v>#DIV/0!</v>
      </c>
    </row>
    <row r="94" spans="2:10" hidden="1">
      <c r="B94" s="184"/>
      <c r="C94" s="202"/>
      <c r="D94" s="191"/>
      <c r="E94" s="192" t="s">
        <v>252</v>
      </c>
      <c r="F94" s="193"/>
      <c r="G94" s="193"/>
      <c r="H94" s="193"/>
      <c r="I94" s="189"/>
      <c r="J94" s="189"/>
    </row>
    <row r="95" spans="2:10" hidden="1">
      <c r="B95" s="184"/>
      <c r="C95" s="202"/>
      <c r="D95" s="191" t="s">
        <v>28</v>
      </c>
      <c r="E95" s="192" t="s">
        <v>253</v>
      </c>
      <c r="F95" s="195"/>
      <c r="G95" s="195"/>
      <c r="H95" s="195"/>
      <c r="I95" s="189">
        <f>SUM(F95:F96)</f>
        <v>0</v>
      </c>
      <c r="J95" s="189" t="e">
        <f>F95/(F95+F96)</f>
        <v>#DIV/0!</v>
      </c>
    </row>
    <row r="96" spans="2:10" hidden="1">
      <c r="B96" s="184"/>
      <c r="C96" s="202"/>
      <c r="D96" s="191"/>
      <c r="E96" s="192" t="s">
        <v>254</v>
      </c>
      <c r="F96" s="195"/>
      <c r="G96" s="195"/>
      <c r="H96" s="195"/>
      <c r="I96" s="189"/>
      <c r="J96" s="189"/>
    </row>
    <row r="97" spans="2:10">
      <c r="B97" s="184" t="s">
        <v>132</v>
      </c>
      <c r="C97" s="202"/>
      <c r="D97" s="197" t="s">
        <v>32</v>
      </c>
      <c r="E97" s="187" t="s">
        <v>255</v>
      </c>
      <c r="F97" s="188">
        <v>0</v>
      </c>
      <c r="G97" s="188">
        <v>0.75643545389175604</v>
      </c>
      <c r="H97" s="188">
        <v>0</v>
      </c>
      <c r="I97" s="198">
        <f>SUM(F97:F98)</f>
        <v>90.230908203124997</v>
      </c>
      <c r="J97" s="198">
        <f>F97/(F97+F98)</f>
        <v>0</v>
      </c>
    </row>
    <row r="98" spans="2:10">
      <c r="B98" s="184" t="s">
        <v>132</v>
      </c>
      <c r="C98" s="202"/>
      <c r="D98" s="197"/>
      <c r="E98" s="187" t="s">
        <v>256</v>
      </c>
      <c r="F98" s="188">
        <v>90.230908203124997</v>
      </c>
      <c r="G98" s="188">
        <v>99.640068054199205</v>
      </c>
      <c r="H98" s="188">
        <v>80.840538024902401</v>
      </c>
      <c r="I98" s="198"/>
      <c r="J98" s="198"/>
    </row>
    <row r="99" spans="2:10">
      <c r="B99" s="184" t="s">
        <v>146</v>
      </c>
      <c r="C99" s="202"/>
      <c r="D99" s="199" t="s">
        <v>179</v>
      </c>
      <c r="E99" s="187" t="s">
        <v>257</v>
      </c>
      <c r="F99" s="188">
        <v>32.645135498046798</v>
      </c>
      <c r="G99" s="188">
        <v>38.39463043212892</v>
      </c>
      <c r="H99" s="188">
        <v>26.902652740478519</v>
      </c>
      <c r="I99" s="198">
        <f>SUM(F99:F100)</f>
        <v>32.645135498046798</v>
      </c>
      <c r="J99" s="198">
        <f>F99/(F99+F100)</f>
        <v>1</v>
      </c>
    </row>
    <row r="100" spans="2:10">
      <c r="B100" s="184" t="s">
        <v>146</v>
      </c>
      <c r="C100" s="201"/>
      <c r="D100" s="201"/>
      <c r="E100" s="187" t="s">
        <v>258</v>
      </c>
      <c r="F100" s="188">
        <v>0</v>
      </c>
      <c r="G100" s="188">
        <v>0.78608471155166804</v>
      </c>
      <c r="H100" s="188">
        <v>0</v>
      </c>
      <c r="I100" s="198"/>
      <c r="J100" s="198"/>
    </row>
    <row r="101" spans="2:10">
      <c r="B101" s="184" t="s">
        <v>118</v>
      </c>
      <c r="C101" s="199">
        <v>11254</v>
      </c>
      <c r="D101" s="186"/>
      <c r="E101" s="187" t="s">
        <v>111</v>
      </c>
      <c r="F101" s="188">
        <v>92.324719238281205</v>
      </c>
      <c r="G101" s="188">
        <v>102.04917144775401</v>
      </c>
      <c r="H101" s="188">
        <v>82.620330810546804</v>
      </c>
      <c r="I101" s="189"/>
      <c r="J101" s="189"/>
    </row>
    <row r="102" spans="2:10">
      <c r="B102" s="184" t="s">
        <v>100</v>
      </c>
      <c r="C102" s="202"/>
      <c r="D102" s="186"/>
      <c r="E102" s="187" t="s">
        <v>93</v>
      </c>
      <c r="F102" s="188">
        <v>108.38339843750001</v>
      </c>
      <c r="G102" s="188">
        <v>119.50074768066401</v>
      </c>
      <c r="H102" s="188">
        <v>97.292266845703196</v>
      </c>
      <c r="I102" s="189"/>
      <c r="J102" s="189"/>
    </row>
    <row r="103" spans="2:10" hidden="1">
      <c r="B103" s="184"/>
      <c r="C103" s="202"/>
      <c r="D103" s="191" t="s">
        <v>245</v>
      </c>
      <c r="E103" s="192" t="s">
        <v>246</v>
      </c>
      <c r="F103" s="193"/>
      <c r="G103" s="194"/>
      <c r="H103" s="194"/>
      <c r="I103" s="189">
        <f>SUM(F103:F104)</f>
        <v>0</v>
      </c>
      <c r="J103" s="189" t="e">
        <f>F103/(F103+F104)</f>
        <v>#DIV/0!</v>
      </c>
    </row>
    <row r="104" spans="2:10" hidden="1">
      <c r="B104" s="184"/>
      <c r="C104" s="202"/>
      <c r="D104" s="191"/>
      <c r="E104" s="192" t="s">
        <v>247</v>
      </c>
      <c r="F104" s="193"/>
      <c r="G104" s="194"/>
      <c r="H104" s="194"/>
      <c r="I104" s="189"/>
      <c r="J104" s="189"/>
    </row>
    <row r="105" spans="2:10" hidden="1">
      <c r="B105" s="184"/>
      <c r="C105" s="202"/>
      <c r="D105" s="191" t="s">
        <v>25</v>
      </c>
      <c r="E105" s="192" t="s">
        <v>248</v>
      </c>
      <c r="F105" s="193"/>
      <c r="G105" s="194"/>
      <c r="H105" s="194"/>
      <c r="I105" s="189">
        <f>SUM(F105:F106)</f>
        <v>0</v>
      </c>
      <c r="J105" s="189" t="e">
        <f>F105/(F105+F106)</f>
        <v>#DIV/0!</v>
      </c>
    </row>
    <row r="106" spans="2:10" hidden="1">
      <c r="B106" s="184"/>
      <c r="C106" s="202"/>
      <c r="D106" s="191"/>
      <c r="E106" s="192" t="s">
        <v>249</v>
      </c>
      <c r="F106" s="193"/>
      <c r="G106" s="194"/>
      <c r="H106" s="194"/>
      <c r="I106" s="189"/>
      <c r="J106" s="189"/>
    </row>
    <row r="107" spans="2:10" hidden="1">
      <c r="B107" s="184"/>
      <c r="C107" s="202"/>
      <c r="D107" s="191" t="s">
        <v>250</v>
      </c>
      <c r="E107" s="192" t="s">
        <v>251</v>
      </c>
      <c r="F107" s="193"/>
      <c r="G107" s="193"/>
      <c r="H107" s="193"/>
      <c r="I107" s="189">
        <f>SUM(F107:F108)</f>
        <v>0</v>
      </c>
      <c r="J107" s="189" t="e">
        <f>F107/(F107+F108)</f>
        <v>#DIV/0!</v>
      </c>
    </row>
    <row r="108" spans="2:10" hidden="1">
      <c r="B108" s="184"/>
      <c r="C108" s="202"/>
      <c r="D108" s="191"/>
      <c r="E108" s="192" t="s">
        <v>252</v>
      </c>
      <c r="F108" s="193"/>
      <c r="G108" s="193"/>
      <c r="H108" s="193"/>
      <c r="I108" s="189"/>
      <c r="J108" s="189"/>
    </row>
    <row r="109" spans="2:10" hidden="1">
      <c r="B109" s="196"/>
      <c r="C109" s="202"/>
      <c r="D109" s="191" t="s">
        <v>28</v>
      </c>
      <c r="E109" s="192" t="s">
        <v>253</v>
      </c>
      <c r="F109" s="195"/>
      <c r="G109" s="195"/>
      <c r="H109" s="195"/>
      <c r="I109" s="189">
        <f>SUM(F109:F110)</f>
        <v>0</v>
      </c>
      <c r="J109" s="189" t="e">
        <f>F109/(F109+F110)</f>
        <v>#DIV/0!</v>
      </c>
    </row>
    <row r="110" spans="2:10" hidden="1">
      <c r="B110" s="184"/>
      <c r="C110" s="202"/>
      <c r="D110" s="191"/>
      <c r="E110" s="192" t="s">
        <v>254</v>
      </c>
      <c r="F110" s="195"/>
      <c r="G110" s="195"/>
      <c r="H110" s="195"/>
      <c r="I110" s="189"/>
      <c r="J110" s="189"/>
    </row>
    <row r="111" spans="2:10">
      <c r="B111" s="184" t="s">
        <v>133</v>
      </c>
      <c r="C111" s="202"/>
      <c r="D111" s="197" t="s">
        <v>32</v>
      </c>
      <c r="E111" s="187" t="s">
        <v>255</v>
      </c>
      <c r="F111" s="188">
        <v>0</v>
      </c>
      <c r="G111" s="188">
        <v>0.73098236322402799</v>
      </c>
      <c r="H111" s="188">
        <v>0</v>
      </c>
      <c r="I111" s="198">
        <f>SUM(F111:F112)</f>
        <v>76.244140625</v>
      </c>
      <c r="J111" s="198">
        <f>F111/(F111+F112)</f>
        <v>0</v>
      </c>
    </row>
    <row r="112" spans="2:10">
      <c r="B112" s="184" t="s">
        <v>133</v>
      </c>
      <c r="C112" s="202"/>
      <c r="D112" s="197"/>
      <c r="E112" s="187" t="s">
        <v>256</v>
      </c>
      <c r="F112" s="188">
        <v>76.244140625</v>
      </c>
      <c r="G112" s="188">
        <v>84.739440917968807</v>
      </c>
      <c r="H112" s="188">
        <v>67.76416015625</v>
      </c>
      <c r="I112" s="198"/>
      <c r="J112" s="198"/>
    </row>
    <row r="113" spans="2:10">
      <c r="B113" s="184" t="s">
        <v>147</v>
      </c>
      <c r="C113" s="202"/>
      <c r="D113" s="199" t="s">
        <v>179</v>
      </c>
      <c r="E113" s="187" t="s">
        <v>257</v>
      </c>
      <c r="F113" s="188">
        <v>35.811108398437604</v>
      </c>
      <c r="G113" s="188">
        <v>41.684349060058402</v>
      </c>
      <c r="H113" s="188">
        <v>29.945186614990241</v>
      </c>
      <c r="I113" s="198">
        <f>SUM(F113:F114)</f>
        <v>35.811108398437604</v>
      </c>
      <c r="J113" s="198">
        <f>F113/(F113+F114)</f>
        <v>1</v>
      </c>
    </row>
    <row r="114" spans="2:10">
      <c r="B114" s="184" t="s">
        <v>147</v>
      </c>
      <c r="C114" s="201"/>
      <c r="D114" s="201"/>
      <c r="E114" s="187" t="s">
        <v>258</v>
      </c>
      <c r="F114" s="188">
        <v>0</v>
      </c>
      <c r="G114" s="188">
        <v>0.747492074966432</v>
      </c>
      <c r="H114" s="188">
        <v>0</v>
      </c>
      <c r="I114" s="198"/>
      <c r="J114" s="198"/>
    </row>
    <row r="115" spans="2:10">
      <c r="B115" s="184" t="s">
        <v>119</v>
      </c>
      <c r="C115" s="199">
        <v>11262</v>
      </c>
      <c r="D115" s="186"/>
      <c r="E115" s="187" t="s">
        <v>111</v>
      </c>
      <c r="F115" s="188">
        <v>117.91481933593759</v>
      </c>
      <c r="G115" s="188">
        <v>128.6797637939452</v>
      </c>
      <c r="H115" s="188">
        <v>107.17445373535161</v>
      </c>
      <c r="I115" s="189"/>
      <c r="J115" s="189"/>
    </row>
    <row r="116" spans="2:10">
      <c r="B116" s="184" t="s">
        <v>102</v>
      </c>
      <c r="C116" s="202"/>
      <c r="D116" s="186"/>
      <c r="E116" s="187" t="s">
        <v>93</v>
      </c>
      <c r="F116" s="188">
        <v>157.25794677734379</v>
      </c>
      <c r="G116" s="188">
        <v>169.79603576660159</v>
      </c>
      <c r="H116" s="188">
        <v>144.75318908691401</v>
      </c>
      <c r="I116" s="189"/>
      <c r="J116" s="189"/>
    </row>
    <row r="117" spans="2:10" hidden="1">
      <c r="B117" s="184"/>
      <c r="C117" s="202"/>
      <c r="D117" s="191" t="s">
        <v>245</v>
      </c>
      <c r="E117" s="192" t="s">
        <v>246</v>
      </c>
      <c r="F117" s="193"/>
      <c r="G117" s="194"/>
      <c r="H117" s="194"/>
      <c r="I117" s="189">
        <f>SUM(F117:F118)</f>
        <v>0</v>
      </c>
      <c r="J117" s="189" t="e">
        <f>F117/(F117+F118)</f>
        <v>#DIV/0!</v>
      </c>
    </row>
    <row r="118" spans="2:10" hidden="1">
      <c r="B118" s="184"/>
      <c r="C118" s="202"/>
      <c r="D118" s="191"/>
      <c r="E118" s="192" t="s">
        <v>247</v>
      </c>
      <c r="F118" s="193"/>
      <c r="G118" s="194"/>
      <c r="H118" s="194"/>
      <c r="I118" s="189"/>
      <c r="J118" s="189"/>
    </row>
    <row r="119" spans="2:10" hidden="1">
      <c r="B119" s="184"/>
      <c r="C119" s="202"/>
      <c r="D119" s="191" t="s">
        <v>25</v>
      </c>
      <c r="E119" s="192" t="s">
        <v>248</v>
      </c>
      <c r="F119" s="193"/>
      <c r="G119" s="194"/>
      <c r="H119" s="194"/>
      <c r="I119" s="189">
        <f>SUM(F119:F120)</f>
        <v>0</v>
      </c>
      <c r="J119" s="189" t="e">
        <f>F119/(F119+F120)</f>
        <v>#DIV/0!</v>
      </c>
    </row>
    <row r="120" spans="2:10" hidden="1">
      <c r="B120" s="184"/>
      <c r="C120" s="202"/>
      <c r="D120" s="191"/>
      <c r="E120" s="192" t="s">
        <v>249</v>
      </c>
      <c r="F120" s="193"/>
      <c r="G120" s="194"/>
      <c r="H120" s="194"/>
      <c r="I120" s="189"/>
      <c r="J120" s="189"/>
    </row>
    <row r="121" spans="2:10" hidden="1">
      <c r="B121" s="184"/>
      <c r="C121" s="202"/>
      <c r="D121" s="191" t="s">
        <v>250</v>
      </c>
      <c r="E121" s="192" t="s">
        <v>251</v>
      </c>
      <c r="F121" s="193"/>
      <c r="G121" s="193"/>
      <c r="H121" s="193"/>
      <c r="I121" s="189">
        <f>SUM(F121:F122)</f>
        <v>0</v>
      </c>
      <c r="J121" s="189" t="e">
        <f>F121/(F121+F122)</f>
        <v>#DIV/0!</v>
      </c>
    </row>
    <row r="122" spans="2:10" hidden="1">
      <c r="B122" s="184"/>
      <c r="C122" s="202"/>
      <c r="D122" s="191"/>
      <c r="E122" s="192" t="s">
        <v>252</v>
      </c>
      <c r="F122" s="193"/>
      <c r="G122" s="193"/>
      <c r="H122" s="193"/>
      <c r="I122" s="189"/>
      <c r="J122" s="189"/>
    </row>
    <row r="123" spans="2:10" hidden="1">
      <c r="B123" s="184"/>
      <c r="C123" s="202"/>
      <c r="D123" s="191" t="s">
        <v>28</v>
      </c>
      <c r="E123" s="192" t="s">
        <v>253</v>
      </c>
      <c r="F123" s="195"/>
      <c r="G123" s="195"/>
      <c r="H123" s="195"/>
      <c r="I123" s="189">
        <f>SUM(F123:F124)</f>
        <v>0</v>
      </c>
      <c r="J123" s="189" t="e">
        <f>F123/(F123+F124)</f>
        <v>#DIV/0!</v>
      </c>
    </row>
    <row r="124" spans="2:10" hidden="1">
      <c r="B124" s="184"/>
      <c r="C124" s="202"/>
      <c r="D124" s="191"/>
      <c r="E124" s="192" t="s">
        <v>254</v>
      </c>
      <c r="F124" s="195"/>
      <c r="G124" s="195"/>
      <c r="H124" s="195"/>
      <c r="I124" s="189"/>
      <c r="J124" s="189"/>
    </row>
    <row r="125" spans="2:10">
      <c r="B125" s="196" t="s">
        <v>134</v>
      </c>
      <c r="C125" s="202"/>
      <c r="D125" s="197" t="s">
        <v>32</v>
      </c>
      <c r="E125" s="187" t="s">
        <v>255</v>
      </c>
      <c r="F125" s="188">
        <v>0</v>
      </c>
      <c r="G125" s="188">
        <v>0.75526034832000799</v>
      </c>
      <c r="H125" s="188">
        <v>0</v>
      </c>
      <c r="I125" s="198">
        <f>SUM(F125:F126)</f>
        <v>94.716619873046795</v>
      </c>
      <c r="J125" s="198">
        <f>F125/(F125+F126)</f>
        <v>0</v>
      </c>
    </row>
    <row r="126" spans="2:10">
      <c r="B126" s="196" t="s">
        <v>134</v>
      </c>
      <c r="C126" s="202"/>
      <c r="D126" s="197"/>
      <c r="E126" s="187" t="s">
        <v>256</v>
      </c>
      <c r="F126" s="188">
        <v>94.716619873046795</v>
      </c>
      <c r="G126" s="188">
        <v>104.35186767578119</v>
      </c>
      <c r="H126" s="188">
        <v>85.101066589355597</v>
      </c>
      <c r="I126" s="198"/>
      <c r="J126" s="198"/>
    </row>
    <row r="127" spans="2:10">
      <c r="B127" s="196" t="s">
        <v>148</v>
      </c>
      <c r="C127" s="202"/>
      <c r="D127" s="199" t="s">
        <v>179</v>
      </c>
      <c r="E127" s="187" t="s">
        <v>257</v>
      </c>
      <c r="F127" s="188">
        <v>48.2061157226562</v>
      </c>
      <c r="G127" s="188">
        <v>55.214981079101598</v>
      </c>
      <c r="H127" s="188">
        <v>41.207675933837997</v>
      </c>
      <c r="I127" s="198">
        <f>SUM(F127:F128)</f>
        <v>48.2061157226562</v>
      </c>
      <c r="J127" s="198">
        <f>F127/(F127+F128)</f>
        <v>1</v>
      </c>
    </row>
    <row r="128" spans="2:10">
      <c r="B128" s="196" t="s">
        <v>148</v>
      </c>
      <c r="C128" s="201"/>
      <c r="D128" s="201"/>
      <c r="E128" s="187" t="s">
        <v>258</v>
      </c>
      <c r="F128" s="188">
        <v>0</v>
      </c>
      <c r="G128" s="188">
        <v>0.78956246376037598</v>
      </c>
      <c r="H128" s="188">
        <v>0</v>
      </c>
      <c r="I128" s="198"/>
      <c r="J128" s="198"/>
    </row>
    <row r="129" spans="2:10">
      <c r="B129" s="196" t="s">
        <v>120</v>
      </c>
      <c r="C129" s="199">
        <v>11275</v>
      </c>
      <c r="D129" s="186"/>
      <c r="E129" s="187" t="s">
        <v>111</v>
      </c>
      <c r="F129" s="188">
        <v>99.422802734374997</v>
      </c>
      <c r="G129" s="188">
        <v>109.52374267578119</v>
      </c>
      <c r="H129" s="188">
        <v>89.343505859375199</v>
      </c>
      <c r="I129" s="189"/>
      <c r="J129" s="189"/>
    </row>
    <row r="130" spans="2:10">
      <c r="B130" s="196" t="s">
        <v>103</v>
      </c>
      <c r="C130" s="202"/>
      <c r="D130" s="186"/>
      <c r="E130" s="187" t="s">
        <v>93</v>
      </c>
      <c r="F130" s="188">
        <v>123.96499023437499</v>
      </c>
      <c r="G130" s="188">
        <v>135.39498901367199</v>
      </c>
      <c r="H130" s="188">
        <v>112.562698364258</v>
      </c>
      <c r="I130" s="189"/>
      <c r="J130" s="189"/>
    </row>
    <row r="131" spans="2:10" hidden="1">
      <c r="B131" s="196"/>
      <c r="C131" s="202"/>
      <c r="D131" s="191" t="s">
        <v>245</v>
      </c>
      <c r="E131" s="192" t="s">
        <v>246</v>
      </c>
      <c r="F131" s="193"/>
      <c r="G131" s="194"/>
      <c r="H131" s="194"/>
      <c r="I131" s="189">
        <f>SUM(F131:F132)</f>
        <v>0</v>
      </c>
      <c r="J131" s="189" t="e">
        <f>F131/(F131+F132)</f>
        <v>#DIV/0!</v>
      </c>
    </row>
    <row r="132" spans="2:10" hidden="1">
      <c r="B132" s="196"/>
      <c r="C132" s="202"/>
      <c r="D132" s="191"/>
      <c r="E132" s="192" t="s">
        <v>247</v>
      </c>
      <c r="F132" s="193"/>
      <c r="G132" s="194"/>
      <c r="H132" s="194"/>
      <c r="I132" s="189"/>
      <c r="J132" s="189"/>
    </row>
    <row r="133" spans="2:10" hidden="1">
      <c r="B133" s="196"/>
      <c r="C133" s="202"/>
      <c r="D133" s="191" t="s">
        <v>25</v>
      </c>
      <c r="E133" s="192" t="s">
        <v>248</v>
      </c>
      <c r="F133" s="193"/>
      <c r="G133" s="194"/>
      <c r="H133" s="194"/>
      <c r="I133" s="189">
        <f>SUM(F133:F134)</f>
        <v>0</v>
      </c>
      <c r="J133" s="189" t="e">
        <f>F133/(F133+F134)</f>
        <v>#DIV/0!</v>
      </c>
    </row>
    <row r="134" spans="2:10" hidden="1">
      <c r="B134" s="196"/>
      <c r="C134" s="202"/>
      <c r="D134" s="191"/>
      <c r="E134" s="192" t="s">
        <v>249</v>
      </c>
      <c r="F134" s="193"/>
      <c r="G134" s="194"/>
      <c r="H134" s="194"/>
      <c r="I134" s="189"/>
      <c r="J134" s="189"/>
    </row>
    <row r="135" spans="2:10" hidden="1">
      <c r="B135" s="184"/>
      <c r="C135" s="202"/>
      <c r="D135" s="191" t="s">
        <v>250</v>
      </c>
      <c r="E135" s="192" t="s">
        <v>251</v>
      </c>
      <c r="F135" s="193"/>
      <c r="G135" s="193"/>
      <c r="H135" s="193"/>
      <c r="I135" s="189">
        <f>SUM(F135:F136)</f>
        <v>0</v>
      </c>
      <c r="J135" s="189" t="e">
        <f>F135/(F135+F136)</f>
        <v>#DIV/0!</v>
      </c>
    </row>
    <row r="136" spans="2:10" hidden="1">
      <c r="B136" s="184"/>
      <c r="C136" s="202"/>
      <c r="D136" s="191"/>
      <c r="E136" s="192" t="s">
        <v>252</v>
      </c>
      <c r="F136" s="193"/>
      <c r="G136" s="193"/>
      <c r="H136" s="193"/>
      <c r="I136" s="189"/>
      <c r="J136" s="189"/>
    </row>
    <row r="137" spans="2:10" hidden="1">
      <c r="B137" s="196"/>
      <c r="C137" s="202"/>
      <c r="D137" s="191" t="s">
        <v>28</v>
      </c>
      <c r="E137" s="192" t="s">
        <v>253</v>
      </c>
      <c r="F137" s="195"/>
      <c r="G137" s="195"/>
      <c r="H137" s="195"/>
      <c r="I137" s="189">
        <f>SUM(F137:F138)</f>
        <v>0</v>
      </c>
      <c r="J137" s="189" t="e">
        <f>F137/(F137+F138)</f>
        <v>#DIV/0!</v>
      </c>
    </row>
    <row r="138" spans="2:10" hidden="1">
      <c r="B138" s="196"/>
      <c r="C138" s="202"/>
      <c r="D138" s="191"/>
      <c r="E138" s="192" t="s">
        <v>254</v>
      </c>
      <c r="F138" s="195"/>
      <c r="G138" s="195"/>
      <c r="H138" s="195"/>
      <c r="I138" s="189"/>
      <c r="J138" s="189"/>
    </row>
    <row r="139" spans="2:10">
      <c r="B139" s="196" t="s">
        <v>135</v>
      </c>
      <c r="C139" s="202"/>
      <c r="D139" s="197" t="s">
        <v>32</v>
      </c>
      <c r="E139" s="187" t="s">
        <v>255</v>
      </c>
      <c r="F139" s="188">
        <v>0</v>
      </c>
      <c r="G139" s="188">
        <v>0.73314905166625999</v>
      </c>
      <c r="H139" s="188">
        <v>0</v>
      </c>
      <c r="I139" s="198">
        <f>SUM(F139:F140)</f>
        <v>103.6585327148438</v>
      </c>
      <c r="J139" s="198">
        <f>F139/(F139+F140)</f>
        <v>0</v>
      </c>
    </row>
    <row r="140" spans="2:10">
      <c r="B140" s="196" t="s">
        <v>135</v>
      </c>
      <c r="C140" s="202"/>
      <c r="D140" s="197"/>
      <c r="E140" s="187" t="s">
        <v>256</v>
      </c>
      <c r="F140" s="188">
        <v>103.6585327148438</v>
      </c>
      <c r="G140" s="188">
        <v>113.59474945068359</v>
      </c>
      <c r="H140" s="188">
        <v>93.74324798584</v>
      </c>
      <c r="I140" s="198"/>
      <c r="J140" s="198"/>
    </row>
    <row r="141" spans="2:10">
      <c r="B141" s="196" t="s">
        <v>149</v>
      </c>
      <c r="C141" s="202"/>
      <c r="D141" s="199" t="s">
        <v>179</v>
      </c>
      <c r="E141" s="187" t="s">
        <v>257</v>
      </c>
      <c r="F141" s="188">
        <v>37.497268676757798</v>
      </c>
      <c r="G141" s="188">
        <v>43.780548095703203</v>
      </c>
      <c r="H141" s="188">
        <v>31.222366333007798</v>
      </c>
      <c r="I141" s="198">
        <f>SUM(F141:F142)</f>
        <v>37.497268676757798</v>
      </c>
      <c r="J141" s="198">
        <f>F141/(F141+F142)</f>
        <v>1</v>
      </c>
    </row>
    <row r="142" spans="2:10">
      <c r="B142" s="196" t="s">
        <v>149</v>
      </c>
      <c r="C142" s="201"/>
      <c r="D142" s="201"/>
      <c r="E142" s="187" t="s">
        <v>258</v>
      </c>
      <c r="F142" s="188">
        <v>0</v>
      </c>
      <c r="G142" s="188">
        <v>0.81682586669921997</v>
      </c>
      <c r="H142" s="188">
        <v>0</v>
      </c>
      <c r="I142" s="198"/>
      <c r="J142" s="198"/>
    </row>
    <row r="143" spans="2:10">
      <c r="B143" s="196" t="s">
        <v>121</v>
      </c>
      <c r="C143" s="199">
        <v>11284</v>
      </c>
      <c r="D143" s="186"/>
      <c r="E143" s="187" t="s">
        <v>111</v>
      </c>
      <c r="F143" s="188">
        <v>86.046215820312597</v>
      </c>
      <c r="G143" s="188">
        <v>95.588714599609204</v>
      </c>
      <c r="H143" s="188">
        <v>76.523040771484403</v>
      </c>
      <c r="I143" s="189"/>
      <c r="J143" s="189"/>
    </row>
    <row r="144" spans="2:10">
      <c r="B144" s="196" t="s">
        <v>104</v>
      </c>
      <c r="C144" s="202"/>
      <c r="D144" s="186"/>
      <c r="E144" s="187" t="s">
        <v>93</v>
      </c>
      <c r="F144" s="188">
        <v>105.0664184570312</v>
      </c>
      <c r="G144" s="188">
        <v>115.4003143310548</v>
      </c>
      <c r="H144" s="188">
        <v>94.755157470703196</v>
      </c>
      <c r="I144" s="189"/>
      <c r="J144" s="189"/>
    </row>
    <row r="145" spans="2:10" hidden="1">
      <c r="B145" s="196"/>
      <c r="C145" s="202"/>
      <c r="D145" s="191" t="s">
        <v>245</v>
      </c>
      <c r="E145" s="192" t="s">
        <v>246</v>
      </c>
      <c r="F145" s="193"/>
      <c r="G145" s="194"/>
      <c r="H145" s="194"/>
      <c r="I145" s="189">
        <f>SUM(F145:F146)</f>
        <v>0</v>
      </c>
      <c r="J145" s="189" t="e">
        <f>F145/(F145+F146)</f>
        <v>#DIV/0!</v>
      </c>
    </row>
    <row r="146" spans="2:10" hidden="1">
      <c r="B146" s="196"/>
      <c r="C146" s="202"/>
      <c r="D146" s="191"/>
      <c r="E146" s="192" t="s">
        <v>247</v>
      </c>
      <c r="F146" s="193"/>
      <c r="G146" s="194"/>
      <c r="H146" s="194"/>
      <c r="I146" s="189"/>
      <c r="J146" s="189"/>
    </row>
    <row r="147" spans="2:10" hidden="1">
      <c r="B147" s="184"/>
      <c r="C147" s="202"/>
      <c r="D147" s="191" t="s">
        <v>25</v>
      </c>
      <c r="E147" s="192" t="s">
        <v>248</v>
      </c>
      <c r="F147" s="193"/>
      <c r="G147" s="194"/>
      <c r="H147" s="194"/>
      <c r="I147" s="189">
        <f>SUM(F147:F148)</f>
        <v>0</v>
      </c>
      <c r="J147" s="189" t="e">
        <f>F147/(F147+F148)</f>
        <v>#DIV/0!</v>
      </c>
    </row>
    <row r="148" spans="2:10" hidden="1">
      <c r="B148" s="184"/>
      <c r="C148" s="202"/>
      <c r="D148" s="191"/>
      <c r="E148" s="192" t="s">
        <v>249</v>
      </c>
      <c r="F148" s="193"/>
      <c r="G148" s="194"/>
      <c r="H148" s="194"/>
      <c r="I148" s="189"/>
      <c r="J148" s="189"/>
    </row>
    <row r="149" spans="2:10" hidden="1">
      <c r="B149" s="184"/>
      <c r="C149" s="202"/>
      <c r="D149" s="191" t="s">
        <v>250</v>
      </c>
      <c r="E149" s="192" t="s">
        <v>251</v>
      </c>
      <c r="F149" s="193"/>
      <c r="G149" s="193"/>
      <c r="H149" s="193"/>
      <c r="I149" s="189">
        <f>SUM(F149:F150)</f>
        <v>0</v>
      </c>
      <c r="J149" s="189" t="e">
        <f>F149/(F149+F150)</f>
        <v>#DIV/0!</v>
      </c>
    </row>
    <row r="150" spans="2:10" hidden="1">
      <c r="B150" s="184"/>
      <c r="C150" s="202"/>
      <c r="D150" s="191"/>
      <c r="E150" s="192" t="s">
        <v>252</v>
      </c>
      <c r="F150" s="193"/>
      <c r="G150" s="193"/>
      <c r="H150" s="193"/>
      <c r="I150" s="189"/>
      <c r="J150" s="189"/>
    </row>
    <row r="151" spans="2:10" hidden="1">
      <c r="B151" s="184"/>
      <c r="C151" s="202"/>
      <c r="D151" s="191" t="s">
        <v>28</v>
      </c>
      <c r="E151" s="192" t="s">
        <v>253</v>
      </c>
      <c r="F151" s="195"/>
      <c r="G151" s="195"/>
      <c r="H151" s="195"/>
      <c r="I151" s="189">
        <f>SUM(F151:F152)</f>
        <v>0</v>
      </c>
      <c r="J151" s="189" t="e">
        <f>F151/(F151+F152)</f>
        <v>#DIV/0!</v>
      </c>
    </row>
    <row r="152" spans="2:10" hidden="1">
      <c r="B152" s="184"/>
      <c r="C152" s="202"/>
      <c r="D152" s="191"/>
      <c r="E152" s="192" t="s">
        <v>254</v>
      </c>
      <c r="F152" s="195"/>
      <c r="G152" s="195"/>
      <c r="H152" s="195"/>
      <c r="I152" s="189"/>
      <c r="J152" s="189"/>
    </row>
    <row r="153" spans="2:10">
      <c r="B153" s="184" t="s">
        <v>136</v>
      </c>
      <c r="C153" s="202"/>
      <c r="D153" s="197" t="s">
        <v>32</v>
      </c>
      <c r="E153" s="187" t="s">
        <v>255</v>
      </c>
      <c r="F153" s="188">
        <v>0</v>
      </c>
      <c r="G153" s="188">
        <v>0.79823482036590399</v>
      </c>
      <c r="H153" s="188">
        <v>0</v>
      </c>
      <c r="I153" s="198">
        <f>SUM(F153:F154)</f>
        <v>77.900396728515602</v>
      </c>
      <c r="J153" s="198">
        <f>F153/(F153+F154)</f>
        <v>0</v>
      </c>
    </row>
    <row r="154" spans="2:10">
      <c r="B154" s="184" t="s">
        <v>136</v>
      </c>
      <c r="C154" s="202"/>
      <c r="D154" s="197"/>
      <c r="E154" s="187" t="s">
        <v>256</v>
      </c>
      <c r="F154" s="188">
        <v>77.900396728515602</v>
      </c>
      <c r="G154" s="188">
        <v>86.875007629394403</v>
      </c>
      <c r="H154" s="188">
        <v>68.942863464355597</v>
      </c>
      <c r="I154" s="198"/>
      <c r="J154" s="198"/>
    </row>
    <row r="155" spans="2:10">
      <c r="B155" s="184" t="s">
        <v>150</v>
      </c>
      <c r="C155" s="202"/>
      <c r="D155" s="199" t="s">
        <v>179</v>
      </c>
      <c r="E155" s="187" t="s">
        <v>257</v>
      </c>
      <c r="F155" s="188">
        <v>32.088748168945401</v>
      </c>
      <c r="G155" s="188">
        <v>37.587039947509759</v>
      </c>
      <c r="H155" s="188">
        <v>26.596874237060561</v>
      </c>
      <c r="I155" s="198">
        <f>SUM(F155:F156)</f>
        <v>32.088748168945401</v>
      </c>
      <c r="J155" s="198">
        <f>F155/(F155+F156)</f>
        <v>1</v>
      </c>
    </row>
    <row r="156" spans="2:10">
      <c r="B156" s="184" t="s">
        <v>150</v>
      </c>
      <c r="C156" s="201"/>
      <c r="D156" s="201"/>
      <c r="E156" s="187" t="s">
        <v>258</v>
      </c>
      <c r="F156" s="188">
        <v>0</v>
      </c>
      <c r="G156" s="188">
        <v>0.73143744468688798</v>
      </c>
      <c r="H156" s="188">
        <v>0</v>
      </c>
      <c r="I156" s="198"/>
      <c r="J156" s="198"/>
    </row>
    <row r="157" spans="2:10">
      <c r="B157" s="184" t="s">
        <v>122</v>
      </c>
      <c r="C157" s="199">
        <v>11293</v>
      </c>
      <c r="D157" s="186"/>
      <c r="E157" s="187" t="s">
        <v>111</v>
      </c>
      <c r="F157" s="188">
        <v>92.960076904296798</v>
      </c>
      <c r="G157" s="188">
        <v>102.88116455078119</v>
      </c>
      <c r="H157" s="188">
        <v>83.059867858886804</v>
      </c>
      <c r="I157" s="189"/>
      <c r="J157" s="189"/>
    </row>
    <row r="158" spans="2:10">
      <c r="B158" s="184" t="s">
        <v>105</v>
      </c>
      <c r="C158" s="202"/>
      <c r="D158" s="186"/>
      <c r="E158" s="187" t="s">
        <v>93</v>
      </c>
      <c r="F158" s="188">
        <v>114.7024780273438</v>
      </c>
      <c r="G158" s="188">
        <v>125.3126678466796</v>
      </c>
      <c r="H158" s="188">
        <v>104.1161651611328</v>
      </c>
      <c r="I158" s="189"/>
      <c r="J158" s="189"/>
    </row>
    <row r="159" spans="2:10" hidden="1">
      <c r="B159" s="184"/>
      <c r="C159" s="202"/>
      <c r="D159" s="191" t="s">
        <v>245</v>
      </c>
      <c r="E159" s="192" t="s">
        <v>246</v>
      </c>
      <c r="F159" s="193"/>
      <c r="G159" s="194"/>
      <c r="H159" s="194"/>
      <c r="I159" s="189">
        <f>SUM(F159:F160)</f>
        <v>0</v>
      </c>
      <c r="J159" s="189" t="e">
        <f>F159/(F159+F160)</f>
        <v>#DIV/0!</v>
      </c>
    </row>
    <row r="160" spans="2:10" hidden="1">
      <c r="B160" s="184"/>
      <c r="C160" s="202"/>
      <c r="D160" s="191"/>
      <c r="E160" s="192" t="s">
        <v>247</v>
      </c>
      <c r="F160" s="193"/>
      <c r="G160" s="194"/>
      <c r="H160" s="194"/>
      <c r="I160" s="189"/>
      <c r="J160" s="189"/>
    </row>
    <row r="161" spans="2:10" hidden="1">
      <c r="B161" s="184"/>
      <c r="C161" s="202"/>
      <c r="D161" s="191" t="s">
        <v>25</v>
      </c>
      <c r="E161" s="192" t="s">
        <v>248</v>
      </c>
      <c r="F161" s="193"/>
      <c r="G161" s="194"/>
      <c r="H161" s="194"/>
      <c r="I161" s="189">
        <f>SUM(F161:F162)</f>
        <v>0</v>
      </c>
      <c r="J161" s="189" t="e">
        <f>F161/(F161+F162)</f>
        <v>#DIV/0!</v>
      </c>
    </row>
    <row r="162" spans="2:10" hidden="1">
      <c r="B162" s="184"/>
      <c r="C162" s="202"/>
      <c r="D162" s="191"/>
      <c r="E162" s="192" t="s">
        <v>249</v>
      </c>
      <c r="F162" s="193"/>
      <c r="G162" s="194"/>
      <c r="H162" s="194"/>
      <c r="I162" s="189"/>
      <c r="J162" s="189"/>
    </row>
    <row r="163" spans="2:10" hidden="1">
      <c r="B163" s="184"/>
      <c r="C163" s="202"/>
      <c r="D163" s="191" t="s">
        <v>250</v>
      </c>
      <c r="E163" s="192" t="s">
        <v>251</v>
      </c>
      <c r="F163" s="193"/>
      <c r="G163" s="193"/>
      <c r="H163" s="193"/>
      <c r="I163" s="189">
        <f>SUM(F163:F164)</f>
        <v>0</v>
      </c>
      <c r="J163" s="189" t="e">
        <f>F163/(F163+F164)</f>
        <v>#DIV/0!</v>
      </c>
    </row>
    <row r="164" spans="2:10" hidden="1">
      <c r="B164" s="184"/>
      <c r="C164" s="202"/>
      <c r="D164" s="191"/>
      <c r="E164" s="192" t="s">
        <v>252</v>
      </c>
      <c r="F164" s="193"/>
      <c r="G164" s="193"/>
      <c r="H164" s="193"/>
      <c r="I164" s="189"/>
      <c r="J164" s="189"/>
    </row>
    <row r="165" spans="2:10" hidden="1">
      <c r="B165" s="184"/>
      <c r="C165" s="202"/>
      <c r="D165" s="191" t="s">
        <v>28</v>
      </c>
      <c r="E165" s="192" t="s">
        <v>253</v>
      </c>
      <c r="F165" s="195"/>
      <c r="G165" s="195"/>
      <c r="H165" s="195"/>
      <c r="I165" s="189">
        <f>SUM(F165:F166)</f>
        <v>0</v>
      </c>
      <c r="J165" s="189" t="e">
        <f>F165/(F165+F166)</f>
        <v>#DIV/0!</v>
      </c>
    </row>
    <row r="166" spans="2:10" hidden="1">
      <c r="B166" s="184"/>
      <c r="C166" s="202"/>
      <c r="D166" s="191"/>
      <c r="E166" s="192" t="s">
        <v>254</v>
      </c>
      <c r="F166" s="195"/>
      <c r="G166" s="195"/>
      <c r="H166" s="195"/>
      <c r="I166" s="189"/>
      <c r="J166" s="189"/>
    </row>
    <row r="167" spans="2:10">
      <c r="B167" s="184" t="s">
        <v>137</v>
      </c>
      <c r="C167" s="202"/>
      <c r="D167" s="197" t="s">
        <v>32</v>
      </c>
      <c r="E167" s="187" t="s">
        <v>255</v>
      </c>
      <c r="F167" s="188">
        <v>0.250106692314148</v>
      </c>
      <c r="G167" s="188">
        <v>1.194629430770876</v>
      </c>
      <c r="H167" s="188">
        <v>1.050421316176652E-2</v>
      </c>
      <c r="I167" s="198">
        <f>SUM(F167:F168)</f>
        <v>76.647201418876747</v>
      </c>
      <c r="J167" s="198">
        <f>F167/(F167+F168)</f>
        <v>3.2630896847402895E-3</v>
      </c>
    </row>
    <row r="168" spans="2:10">
      <c r="B168" s="184" t="s">
        <v>137</v>
      </c>
      <c r="C168" s="202"/>
      <c r="D168" s="197"/>
      <c r="E168" s="187" t="s">
        <v>256</v>
      </c>
      <c r="F168" s="188">
        <v>76.397094726562599</v>
      </c>
      <c r="G168" s="188">
        <v>85.007308959960795</v>
      </c>
      <c r="H168" s="188">
        <v>67.802612304687599</v>
      </c>
      <c r="I168" s="198"/>
      <c r="J168" s="198"/>
    </row>
    <row r="169" spans="2:10">
      <c r="B169" s="184" t="s">
        <v>151</v>
      </c>
      <c r="C169" s="202"/>
      <c r="D169" s="199" t="s">
        <v>179</v>
      </c>
      <c r="E169" s="187" t="s">
        <v>257</v>
      </c>
      <c r="F169" s="188">
        <v>36.859155273437601</v>
      </c>
      <c r="G169" s="188">
        <v>42.990814208984403</v>
      </c>
      <c r="H169" s="188">
        <v>30.735473632812521</v>
      </c>
      <c r="I169" s="198">
        <f>SUM(F169:F170)</f>
        <v>36.859155273437601</v>
      </c>
      <c r="J169" s="198">
        <f>F169/(F169+F170)</f>
        <v>1</v>
      </c>
    </row>
    <row r="170" spans="2:10">
      <c r="B170" s="184" t="s">
        <v>151</v>
      </c>
      <c r="C170" s="201"/>
      <c r="D170" s="201"/>
      <c r="E170" s="187" t="s">
        <v>258</v>
      </c>
      <c r="F170" s="188">
        <v>0</v>
      </c>
      <c r="G170" s="188">
        <v>0.79142397642135598</v>
      </c>
      <c r="H170" s="188">
        <v>0</v>
      </c>
      <c r="I170" s="198"/>
      <c r="J170" s="198"/>
    </row>
    <row r="171" spans="2:10">
      <c r="B171" s="184" t="s">
        <v>123</v>
      </c>
      <c r="C171" s="199">
        <v>11302</v>
      </c>
      <c r="D171" s="186"/>
      <c r="E171" s="187" t="s">
        <v>111</v>
      </c>
      <c r="F171" s="188">
        <v>96.694183349609403</v>
      </c>
      <c r="G171" s="188">
        <v>106.6111984252928</v>
      </c>
      <c r="H171" s="188">
        <v>86.798027038574403</v>
      </c>
      <c r="I171" s="189"/>
      <c r="J171" s="189"/>
    </row>
    <row r="172" spans="2:10">
      <c r="B172" s="184" t="s">
        <v>106</v>
      </c>
      <c r="C172" s="202"/>
      <c r="D172" s="186"/>
      <c r="E172" s="187" t="s">
        <v>93</v>
      </c>
      <c r="F172" s="188">
        <v>119.1496948242188</v>
      </c>
      <c r="G172" s="188">
        <v>130.46505737304679</v>
      </c>
      <c r="H172" s="188">
        <v>107.86146545410161</v>
      </c>
      <c r="I172" s="189"/>
      <c r="J172" s="189"/>
    </row>
    <row r="173" spans="2:10" hidden="1">
      <c r="B173" s="184"/>
      <c r="C173" s="202"/>
      <c r="D173" s="191" t="s">
        <v>245</v>
      </c>
      <c r="E173" s="192" t="s">
        <v>246</v>
      </c>
      <c r="F173" s="193"/>
      <c r="G173" s="194"/>
      <c r="H173" s="194"/>
      <c r="I173" s="189">
        <f>SUM(F173:F174)</f>
        <v>0</v>
      </c>
      <c r="J173" s="189" t="e">
        <f>F173/(F173+F174)</f>
        <v>#DIV/0!</v>
      </c>
    </row>
    <row r="174" spans="2:10" hidden="1">
      <c r="B174" s="184"/>
      <c r="C174" s="202"/>
      <c r="D174" s="191"/>
      <c r="E174" s="192" t="s">
        <v>247</v>
      </c>
      <c r="F174" s="193"/>
      <c r="G174" s="194"/>
      <c r="H174" s="194"/>
      <c r="I174" s="189"/>
      <c r="J174" s="189"/>
    </row>
    <row r="175" spans="2:10" hidden="1">
      <c r="B175" s="184"/>
      <c r="C175" s="202"/>
      <c r="D175" s="191" t="s">
        <v>25</v>
      </c>
      <c r="E175" s="192" t="s">
        <v>248</v>
      </c>
      <c r="F175" s="193"/>
      <c r="G175" s="194"/>
      <c r="H175" s="194"/>
      <c r="I175" s="189">
        <f>SUM(F175:F176)</f>
        <v>0</v>
      </c>
      <c r="J175" s="189" t="e">
        <f>F175/(F175+F176)</f>
        <v>#DIV/0!</v>
      </c>
    </row>
    <row r="176" spans="2:10" hidden="1">
      <c r="B176" s="184"/>
      <c r="C176" s="202"/>
      <c r="D176" s="191"/>
      <c r="E176" s="192" t="s">
        <v>249</v>
      </c>
      <c r="F176" s="193"/>
      <c r="G176" s="194"/>
      <c r="H176" s="194"/>
      <c r="I176" s="189"/>
      <c r="J176" s="189"/>
    </row>
    <row r="177" spans="2:10" hidden="1">
      <c r="B177" s="184"/>
      <c r="C177" s="202"/>
      <c r="D177" s="191" t="s">
        <v>250</v>
      </c>
      <c r="E177" s="192" t="s">
        <v>251</v>
      </c>
      <c r="F177" s="193"/>
      <c r="G177" s="193"/>
      <c r="H177" s="193"/>
      <c r="I177" s="189">
        <f>SUM(F177:F178)</f>
        <v>0</v>
      </c>
      <c r="J177" s="189" t="e">
        <f>F177/(F177+F178)</f>
        <v>#DIV/0!</v>
      </c>
    </row>
    <row r="178" spans="2:10" hidden="1">
      <c r="B178" s="184"/>
      <c r="C178" s="202"/>
      <c r="D178" s="191"/>
      <c r="E178" s="192" t="s">
        <v>252</v>
      </c>
      <c r="F178" s="193"/>
      <c r="G178" s="193"/>
      <c r="H178" s="193"/>
      <c r="I178" s="189"/>
      <c r="J178" s="189"/>
    </row>
    <row r="179" spans="2:10" hidden="1">
      <c r="B179" s="184"/>
      <c r="C179" s="202"/>
      <c r="D179" s="191" t="s">
        <v>28</v>
      </c>
      <c r="E179" s="192" t="s">
        <v>253</v>
      </c>
      <c r="F179" s="195"/>
      <c r="G179" s="195"/>
      <c r="H179" s="195"/>
      <c r="I179" s="189">
        <f>SUM(F179:F180)</f>
        <v>0</v>
      </c>
      <c r="J179" s="189" t="e">
        <f>F179/(F179+F180)</f>
        <v>#DIV/0!</v>
      </c>
    </row>
    <row r="180" spans="2:10" hidden="1">
      <c r="B180" s="184"/>
      <c r="C180" s="202"/>
      <c r="D180" s="191"/>
      <c r="E180" s="192" t="s">
        <v>254</v>
      </c>
      <c r="F180" s="195"/>
      <c r="G180" s="195"/>
      <c r="H180" s="195"/>
      <c r="I180" s="189"/>
      <c r="J180" s="189"/>
    </row>
    <row r="181" spans="2:10">
      <c r="B181" s="184" t="s">
        <v>138</v>
      </c>
      <c r="C181" s="202"/>
      <c r="D181" s="197" t="s">
        <v>32</v>
      </c>
      <c r="E181" s="187" t="s">
        <v>255</v>
      </c>
      <c r="F181" s="188">
        <v>0.26345038414001398</v>
      </c>
      <c r="G181" s="188">
        <v>1.25837194919586</v>
      </c>
      <c r="H181" s="188">
        <v>1.106461975723504E-2</v>
      </c>
      <c r="I181" s="198">
        <f>SUM(F181:F182)</f>
        <v>92.040434026718216</v>
      </c>
      <c r="J181" s="198">
        <f>F181/(F181+F182)</f>
        <v>2.8623331357122625E-3</v>
      </c>
    </row>
    <row r="182" spans="2:10">
      <c r="B182" s="184" t="s">
        <v>138</v>
      </c>
      <c r="C182" s="202"/>
      <c r="D182" s="197"/>
      <c r="E182" s="187" t="s">
        <v>256</v>
      </c>
      <c r="F182" s="188">
        <v>91.776983642578202</v>
      </c>
      <c r="G182" s="188">
        <v>101.4716949462892</v>
      </c>
      <c r="H182" s="188">
        <v>82.102218627929602</v>
      </c>
      <c r="I182" s="198"/>
      <c r="J182" s="198"/>
    </row>
    <row r="183" spans="2:10">
      <c r="B183" s="184" t="s">
        <v>152</v>
      </c>
      <c r="C183" s="202"/>
      <c r="D183" s="199" t="s">
        <v>179</v>
      </c>
      <c r="E183" s="187" t="s">
        <v>257</v>
      </c>
      <c r="F183" s="188">
        <v>37.932427978515605</v>
      </c>
      <c r="G183" s="188">
        <v>44.197807312011598</v>
      </c>
      <c r="H183" s="188">
        <v>31.67537879943848</v>
      </c>
      <c r="I183" s="198">
        <f>SUM(F183:F184)</f>
        <v>37.932427978515605</v>
      </c>
      <c r="J183" s="198">
        <f>F183/(F183+F184)</f>
        <v>1</v>
      </c>
    </row>
    <row r="184" spans="2:10">
      <c r="B184" s="184" t="s">
        <v>152</v>
      </c>
      <c r="C184" s="201"/>
      <c r="D184" s="201"/>
      <c r="E184" s="187" t="s">
        <v>258</v>
      </c>
      <c r="F184" s="188">
        <v>0</v>
      </c>
      <c r="G184" s="188">
        <v>0.80282557010650801</v>
      </c>
      <c r="H184" s="188">
        <v>0</v>
      </c>
      <c r="I184" s="198"/>
      <c r="J184" s="198"/>
    </row>
    <row r="185" spans="2:10">
      <c r="B185" s="184" t="s">
        <v>124</v>
      </c>
      <c r="C185" s="199">
        <v>12011</v>
      </c>
      <c r="D185" s="186"/>
      <c r="E185" s="187" t="s">
        <v>111</v>
      </c>
      <c r="F185" s="188">
        <v>85.419531250000006</v>
      </c>
      <c r="G185" s="188">
        <v>94.521591186523594</v>
      </c>
      <c r="H185" s="188">
        <v>76.335052490234403</v>
      </c>
      <c r="I185" s="189"/>
      <c r="J185" s="189"/>
    </row>
    <row r="186" spans="2:10">
      <c r="B186" s="184" t="s">
        <v>107</v>
      </c>
      <c r="C186" s="202"/>
      <c r="D186" s="186"/>
      <c r="E186" s="187" t="s">
        <v>93</v>
      </c>
      <c r="F186" s="188">
        <v>132.77501220703121</v>
      </c>
      <c r="G186" s="188">
        <v>144.33581542968761</v>
      </c>
      <c r="H186" s="188">
        <v>121.2425231933592</v>
      </c>
      <c r="I186" s="189"/>
      <c r="J186" s="189"/>
    </row>
    <row r="187" spans="2:10" hidden="1">
      <c r="B187" s="184"/>
      <c r="C187" s="202"/>
      <c r="D187" s="191" t="s">
        <v>245</v>
      </c>
      <c r="E187" s="192" t="s">
        <v>246</v>
      </c>
      <c r="F187" s="193"/>
      <c r="G187" s="194"/>
      <c r="H187" s="194"/>
      <c r="I187" s="189">
        <f>SUM(F187:F188)</f>
        <v>0</v>
      </c>
      <c r="J187" s="189" t="e">
        <f>F187/(F187+F188)</f>
        <v>#DIV/0!</v>
      </c>
    </row>
    <row r="188" spans="2:10" hidden="1">
      <c r="B188" s="184"/>
      <c r="C188" s="202"/>
      <c r="D188" s="191"/>
      <c r="E188" s="192" t="s">
        <v>247</v>
      </c>
      <c r="F188" s="193"/>
      <c r="G188" s="194"/>
      <c r="H188" s="194"/>
      <c r="I188" s="189"/>
      <c r="J188" s="189"/>
    </row>
    <row r="189" spans="2:10" hidden="1">
      <c r="B189" s="184"/>
      <c r="C189" s="202"/>
      <c r="D189" s="191" t="s">
        <v>25</v>
      </c>
      <c r="E189" s="192" t="s">
        <v>248</v>
      </c>
      <c r="F189" s="193"/>
      <c r="G189" s="194"/>
      <c r="H189" s="194"/>
      <c r="I189" s="189">
        <f>SUM(F189:F190)</f>
        <v>0</v>
      </c>
      <c r="J189" s="189" t="e">
        <f>F189/(F189+F190)</f>
        <v>#DIV/0!</v>
      </c>
    </row>
    <row r="190" spans="2:10" hidden="1">
      <c r="B190" s="184"/>
      <c r="C190" s="202"/>
      <c r="D190" s="191"/>
      <c r="E190" s="192" t="s">
        <v>249</v>
      </c>
      <c r="F190" s="193"/>
      <c r="G190" s="194"/>
      <c r="H190" s="194"/>
      <c r="I190" s="189"/>
      <c r="J190" s="189"/>
    </row>
    <row r="191" spans="2:10" hidden="1">
      <c r="B191" s="184"/>
      <c r="C191" s="202"/>
      <c r="D191" s="191" t="s">
        <v>250</v>
      </c>
      <c r="E191" s="192" t="s">
        <v>251</v>
      </c>
      <c r="F191" s="193"/>
      <c r="G191" s="193"/>
      <c r="H191" s="193"/>
      <c r="I191" s="189">
        <f>SUM(F191:F192)</f>
        <v>0</v>
      </c>
      <c r="J191" s="189" t="e">
        <f>F191/(F191+F192)</f>
        <v>#DIV/0!</v>
      </c>
    </row>
    <row r="192" spans="2:10" hidden="1">
      <c r="B192" s="184"/>
      <c r="C192" s="202"/>
      <c r="D192" s="191"/>
      <c r="E192" s="192" t="s">
        <v>252</v>
      </c>
      <c r="F192" s="193"/>
      <c r="G192" s="193"/>
      <c r="H192" s="193"/>
      <c r="I192" s="189"/>
      <c r="J192" s="189"/>
    </row>
    <row r="193" spans="2:10" hidden="1">
      <c r="B193" s="184"/>
      <c r="C193" s="202"/>
      <c r="D193" s="191" t="s">
        <v>28</v>
      </c>
      <c r="E193" s="192" t="s">
        <v>253</v>
      </c>
      <c r="F193" s="195"/>
      <c r="G193" s="195"/>
      <c r="H193" s="195"/>
      <c r="I193" s="189">
        <f>SUM(F193:F194)</f>
        <v>0</v>
      </c>
      <c r="J193" s="189" t="e">
        <f>F193/(F193+F194)</f>
        <v>#DIV/0!</v>
      </c>
    </row>
    <row r="194" spans="2:10" hidden="1">
      <c r="B194" s="184"/>
      <c r="C194" s="202"/>
      <c r="D194" s="191"/>
      <c r="E194" s="192" t="s">
        <v>254</v>
      </c>
      <c r="F194" s="195"/>
      <c r="G194" s="195"/>
      <c r="H194" s="195"/>
      <c r="I194" s="189"/>
      <c r="J194" s="189"/>
    </row>
    <row r="195" spans="2:10">
      <c r="B195" s="184" t="s">
        <v>139</v>
      </c>
      <c r="C195" s="202"/>
      <c r="D195" s="197" t="s">
        <v>32</v>
      </c>
      <c r="E195" s="187" t="s">
        <v>255</v>
      </c>
      <c r="F195" s="188">
        <v>0</v>
      </c>
      <c r="G195" s="188">
        <v>0.73744392395019598</v>
      </c>
      <c r="H195" s="188">
        <v>0</v>
      </c>
      <c r="I195" s="198">
        <f>SUM(F195:F196)</f>
        <v>89.449243164062608</v>
      </c>
      <c r="J195" s="198">
        <f>F195/(F195+F196)</f>
        <v>0</v>
      </c>
    </row>
    <row r="196" spans="2:10">
      <c r="B196" s="184" t="s">
        <v>139</v>
      </c>
      <c r="C196" s="202"/>
      <c r="D196" s="197"/>
      <c r="E196" s="187" t="s">
        <v>256</v>
      </c>
      <c r="F196" s="188">
        <v>89.449243164062608</v>
      </c>
      <c r="G196" s="188">
        <v>98.698661804199205</v>
      </c>
      <c r="H196" s="188">
        <v>80.217964172363196</v>
      </c>
      <c r="I196" s="198"/>
      <c r="J196" s="198"/>
    </row>
    <row r="197" spans="2:10">
      <c r="B197" s="184" t="s">
        <v>153</v>
      </c>
      <c r="C197" s="202"/>
      <c r="D197" s="199" t="s">
        <v>179</v>
      </c>
      <c r="E197" s="187" t="s">
        <v>257</v>
      </c>
      <c r="F197" s="188">
        <v>47.848873901367199</v>
      </c>
      <c r="G197" s="188">
        <v>54.984561920166001</v>
      </c>
      <c r="H197" s="188">
        <v>40.723987579345597</v>
      </c>
      <c r="I197" s="198">
        <f>SUM(F197:F198)</f>
        <v>47.848873901367199</v>
      </c>
      <c r="J197" s="198">
        <f>F197/(F197+F198)</f>
        <v>1</v>
      </c>
    </row>
    <row r="198" spans="2:10">
      <c r="B198" s="184" t="s">
        <v>153</v>
      </c>
      <c r="C198" s="201"/>
      <c r="D198" s="201"/>
      <c r="E198" s="187" t="s">
        <v>258</v>
      </c>
      <c r="F198" s="188">
        <v>0</v>
      </c>
      <c r="G198" s="188">
        <v>0.82451665401458796</v>
      </c>
      <c r="H198" s="188">
        <v>0</v>
      </c>
      <c r="I198" s="198"/>
      <c r="J198" s="198"/>
    </row>
    <row r="199" spans="2:10">
      <c r="B199" s="184" t="s">
        <v>125</v>
      </c>
      <c r="C199" s="199" t="s">
        <v>7</v>
      </c>
      <c r="D199" s="186"/>
      <c r="E199" s="187" t="s">
        <v>111</v>
      </c>
      <c r="F199" s="188">
        <v>0</v>
      </c>
      <c r="G199" s="188">
        <v>0.77982372045516801</v>
      </c>
      <c r="H199" s="188">
        <v>0</v>
      </c>
      <c r="I199" s="189"/>
      <c r="J199" s="189"/>
    </row>
    <row r="200" spans="2:10">
      <c r="B200" s="184" t="s">
        <v>108</v>
      </c>
      <c r="C200" s="202"/>
      <c r="D200" s="186"/>
      <c r="E200" s="187" t="s">
        <v>93</v>
      </c>
      <c r="F200" s="188">
        <v>0</v>
      </c>
      <c r="G200" s="188">
        <v>0.788590908050536</v>
      </c>
      <c r="H200" s="188">
        <v>0</v>
      </c>
      <c r="I200" s="189"/>
      <c r="J200" s="189"/>
    </row>
    <row r="201" spans="2:10" hidden="1">
      <c r="B201" s="184"/>
      <c r="C201" s="202"/>
      <c r="D201" s="191" t="s">
        <v>245</v>
      </c>
      <c r="E201" s="192" t="s">
        <v>246</v>
      </c>
      <c r="F201" s="193"/>
      <c r="G201" s="194"/>
      <c r="H201" s="194"/>
      <c r="I201" s="189">
        <f>SUM(F201:F202)</f>
        <v>0</v>
      </c>
      <c r="J201" s="189" t="e">
        <f>F201/(F201+F202)</f>
        <v>#DIV/0!</v>
      </c>
    </row>
    <row r="202" spans="2:10" hidden="1">
      <c r="B202" s="184"/>
      <c r="C202" s="202"/>
      <c r="D202" s="191"/>
      <c r="E202" s="192" t="s">
        <v>247</v>
      </c>
      <c r="F202" s="193"/>
      <c r="G202" s="194"/>
      <c r="H202" s="194"/>
      <c r="I202" s="189"/>
      <c r="J202" s="189"/>
    </row>
    <row r="203" spans="2:10" hidden="1">
      <c r="B203" s="184"/>
      <c r="C203" s="202"/>
      <c r="D203" s="191" t="s">
        <v>25</v>
      </c>
      <c r="E203" s="192" t="s">
        <v>248</v>
      </c>
      <c r="F203" s="193"/>
      <c r="G203" s="194"/>
      <c r="H203" s="194"/>
      <c r="I203" s="189">
        <f>SUM(F203:F204)</f>
        <v>0</v>
      </c>
      <c r="J203" s="189" t="e">
        <f>F203/(F203+F204)</f>
        <v>#DIV/0!</v>
      </c>
    </row>
    <row r="204" spans="2:10" hidden="1">
      <c r="B204" s="184"/>
      <c r="C204" s="202"/>
      <c r="D204" s="191"/>
      <c r="E204" s="192" t="s">
        <v>249</v>
      </c>
      <c r="F204" s="193"/>
      <c r="G204" s="194"/>
      <c r="H204" s="194"/>
      <c r="I204" s="189"/>
      <c r="J204" s="189"/>
    </row>
    <row r="205" spans="2:10" hidden="1">
      <c r="B205" s="184"/>
      <c r="C205" s="202"/>
      <c r="D205" s="191" t="s">
        <v>250</v>
      </c>
      <c r="E205" s="192" t="s">
        <v>251</v>
      </c>
      <c r="F205" s="193"/>
      <c r="G205" s="193"/>
      <c r="H205" s="193"/>
      <c r="I205" s="189">
        <f>SUM(F205:F206)</f>
        <v>0</v>
      </c>
      <c r="J205" s="189" t="e">
        <f>F205/(F205+F206)</f>
        <v>#DIV/0!</v>
      </c>
    </row>
    <row r="206" spans="2:10" hidden="1">
      <c r="B206" s="184"/>
      <c r="C206" s="202"/>
      <c r="D206" s="191"/>
      <c r="E206" s="192" t="s">
        <v>252</v>
      </c>
      <c r="F206" s="193"/>
      <c r="G206" s="193"/>
      <c r="H206" s="193"/>
      <c r="I206" s="189"/>
      <c r="J206" s="189"/>
    </row>
    <row r="207" spans="2:10" hidden="1">
      <c r="B207" s="184"/>
      <c r="C207" s="202"/>
      <c r="D207" s="191" t="s">
        <v>28</v>
      </c>
      <c r="E207" s="192" t="s">
        <v>253</v>
      </c>
      <c r="F207" s="195"/>
      <c r="G207" s="195"/>
      <c r="H207" s="195"/>
      <c r="I207" s="189">
        <f>SUM(F207:F208)</f>
        <v>0</v>
      </c>
      <c r="J207" s="189" t="e">
        <f>F207/(F207+F208)</f>
        <v>#DIV/0!</v>
      </c>
    </row>
    <row r="208" spans="2:10" hidden="1">
      <c r="B208" s="184"/>
      <c r="C208" s="202"/>
      <c r="D208" s="191"/>
      <c r="E208" s="192" t="s">
        <v>254</v>
      </c>
      <c r="F208" s="195"/>
      <c r="G208" s="195"/>
      <c r="H208" s="195"/>
      <c r="I208" s="189"/>
      <c r="J208" s="189"/>
    </row>
    <row r="209" spans="2:10">
      <c r="B209" s="184" t="s">
        <v>182</v>
      </c>
      <c r="C209" s="202"/>
      <c r="D209" s="197" t="s">
        <v>32</v>
      </c>
      <c r="E209" s="187" t="s">
        <v>255</v>
      </c>
      <c r="F209" s="188">
        <v>0</v>
      </c>
      <c r="G209" s="188">
        <v>0.74058163166045998</v>
      </c>
      <c r="H209" s="188">
        <v>0</v>
      </c>
      <c r="I209" s="198">
        <f>SUM(F209:F210)</f>
        <v>0.24717714786529599</v>
      </c>
      <c r="J209" s="198">
        <f>F209/(F209+F210)</f>
        <v>0</v>
      </c>
    </row>
    <row r="210" spans="2:10">
      <c r="B210" s="184" t="s">
        <v>182</v>
      </c>
      <c r="C210" s="202"/>
      <c r="D210" s="197"/>
      <c r="E210" s="187" t="s">
        <v>256</v>
      </c>
      <c r="F210" s="188">
        <v>0.24717714786529599</v>
      </c>
      <c r="G210" s="188">
        <v>1.180635213851928</v>
      </c>
      <c r="H210" s="188">
        <v>1.03811789304018E-2</v>
      </c>
      <c r="I210" s="198"/>
      <c r="J210" s="198"/>
    </row>
    <row r="211" spans="2:10">
      <c r="B211" s="184" t="s">
        <v>183</v>
      </c>
      <c r="C211" s="202"/>
      <c r="D211" s="199" t="s">
        <v>179</v>
      </c>
      <c r="E211" s="187" t="s">
        <v>257</v>
      </c>
      <c r="F211" s="188">
        <v>0</v>
      </c>
      <c r="G211" s="188">
        <v>0.74128252267837602</v>
      </c>
      <c r="H211" s="188">
        <v>0</v>
      </c>
      <c r="I211" s="198">
        <f>SUM(F211:F212)</f>
        <v>0</v>
      </c>
      <c r="J211" s="198" t="e">
        <f>F211/(F211+F212)</f>
        <v>#DIV/0!</v>
      </c>
    </row>
    <row r="212" spans="2:10">
      <c r="B212" s="184" t="s">
        <v>183</v>
      </c>
      <c r="C212" s="201"/>
      <c r="D212" s="201"/>
      <c r="E212" s="187" t="s">
        <v>258</v>
      </c>
      <c r="F212" s="188">
        <v>0</v>
      </c>
      <c r="G212" s="188">
        <v>0.74128252267837602</v>
      </c>
      <c r="H212" s="188">
        <v>0</v>
      </c>
      <c r="I212" s="198"/>
      <c r="J212" s="198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A128" sqref="A128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F7A22-4D0D-4670-9515-7CE6BD55B162}">
  <dimension ref="B2:F34"/>
  <sheetViews>
    <sheetView showGridLines="0" zoomScale="130" zoomScaleNormal="130" workbookViewId="0">
      <selection activeCell="H218" sqref="H218"/>
    </sheetView>
  </sheetViews>
  <sheetFormatPr defaultColWidth="10.83203125" defaultRowHeight="14.5"/>
  <cols>
    <col min="1" max="1" width="10.83203125" style="183"/>
    <col min="2" max="2" width="10.83203125" style="203"/>
    <col min="3" max="3" width="13.33203125" style="203" bestFit="1" customWidth="1"/>
    <col min="4" max="4" width="10.83203125" style="203"/>
    <col min="5" max="5" width="30.83203125" style="206" bestFit="1" customWidth="1"/>
    <col min="6" max="6" width="13.5" style="183" hidden="1" customWidth="1"/>
    <col min="7" max="16384" width="10.83203125" style="183"/>
  </cols>
  <sheetData>
    <row r="2" spans="2:6">
      <c r="B2" s="207" t="s">
        <v>35</v>
      </c>
      <c r="C2" s="207" t="s">
        <v>36</v>
      </c>
      <c r="D2" s="207" t="s">
        <v>37</v>
      </c>
      <c r="E2" s="208" t="s">
        <v>259</v>
      </c>
      <c r="F2" s="209" t="s">
        <v>260</v>
      </c>
    </row>
    <row r="3" spans="2:6">
      <c r="B3" s="210" t="s">
        <v>140</v>
      </c>
      <c r="C3" s="210">
        <v>11252</v>
      </c>
      <c r="D3" s="210" t="s">
        <v>111</v>
      </c>
      <c r="E3" s="211">
        <v>99.285961914062597</v>
      </c>
      <c r="F3" s="212" t="e">
        <f>#REF!</f>
        <v>#REF!</v>
      </c>
    </row>
    <row r="4" spans="2:6">
      <c r="B4" s="213" t="s">
        <v>126</v>
      </c>
      <c r="C4" s="213">
        <v>11252</v>
      </c>
      <c r="D4" s="213" t="s">
        <v>93</v>
      </c>
      <c r="E4" s="214">
        <v>124.64439697265621</v>
      </c>
      <c r="F4" s="215"/>
    </row>
    <row r="5" spans="2:6">
      <c r="B5" s="210" t="s">
        <v>141</v>
      </c>
      <c r="C5" s="210">
        <v>11253</v>
      </c>
      <c r="D5" s="210" t="s">
        <v>111</v>
      </c>
      <c r="E5" s="211">
        <v>95.709625244140597</v>
      </c>
      <c r="F5" s="212" t="e">
        <f>#REF!</f>
        <v>#REF!</v>
      </c>
    </row>
    <row r="6" spans="2:6">
      <c r="B6" s="213" t="s">
        <v>127</v>
      </c>
      <c r="C6" s="213">
        <v>11253</v>
      </c>
      <c r="D6" s="213" t="s">
        <v>93</v>
      </c>
      <c r="E6" s="216">
        <v>132.1780517578126</v>
      </c>
      <c r="F6" s="215"/>
    </row>
    <row r="7" spans="2:6">
      <c r="B7" s="210" t="s">
        <v>142</v>
      </c>
      <c r="C7" s="210">
        <v>11266</v>
      </c>
      <c r="D7" s="210" t="s">
        <v>111</v>
      </c>
      <c r="E7" s="211">
        <v>125.5991333007812</v>
      </c>
      <c r="F7" s="212" t="e">
        <f>#REF!</f>
        <v>#REF!</v>
      </c>
    </row>
    <row r="8" spans="2:6">
      <c r="B8" s="213" t="s">
        <v>128</v>
      </c>
      <c r="C8" s="213">
        <v>11266</v>
      </c>
      <c r="D8" s="213" t="s">
        <v>93</v>
      </c>
      <c r="E8" s="216">
        <v>164.40849609374999</v>
      </c>
      <c r="F8" s="215"/>
    </row>
    <row r="9" spans="2:6">
      <c r="B9" s="210" t="s">
        <v>143</v>
      </c>
      <c r="C9" s="210">
        <v>11267</v>
      </c>
      <c r="D9" s="210" t="s">
        <v>111</v>
      </c>
      <c r="E9" s="211">
        <v>125.80755615234379</v>
      </c>
      <c r="F9" s="212" t="e">
        <f>#REF!</f>
        <v>#REF!</v>
      </c>
    </row>
    <row r="10" spans="2:6">
      <c r="B10" s="213" t="s">
        <v>129</v>
      </c>
      <c r="C10" s="213">
        <v>11267</v>
      </c>
      <c r="D10" s="213" t="s">
        <v>93</v>
      </c>
      <c r="E10" s="216">
        <v>154.44927978515619</v>
      </c>
      <c r="F10" s="215"/>
    </row>
    <row r="11" spans="2:6">
      <c r="B11" s="210" t="s">
        <v>144</v>
      </c>
      <c r="C11" s="210" t="s">
        <v>221</v>
      </c>
      <c r="D11" s="210" t="s">
        <v>111</v>
      </c>
      <c r="E11" s="211">
        <v>107.24985351562501</v>
      </c>
      <c r="F11" s="212" t="e">
        <f>#REF!</f>
        <v>#REF!</v>
      </c>
    </row>
    <row r="12" spans="2:6">
      <c r="B12" s="213" t="s">
        <v>130</v>
      </c>
      <c r="C12" s="213" t="s">
        <v>221</v>
      </c>
      <c r="D12" s="213" t="s">
        <v>93</v>
      </c>
      <c r="E12" s="216">
        <v>132.80169677734381</v>
      </c>
      <c r="F12" s="215"/>
    </row>
    <row r="13" spans="2:6">
      <c r="B13" s="210" t="s">
        <v>145</v>
      </c>
      <c r="C13" s="210" t="s">
        <v>222</v>
      </c>
      <c r="D13" s="210" t="s">
        <v>111</v>
      </c>
      <c r="E13" s="211">
        <v>112.9968139648438</v>
      </c>
      <c r="F13" s="212" t="e">
        <f>#REF!</f>
        <v>#REF!</v>
      </c>
    </row>
    <row r="14" spans="2:6">
      <c r="B14" s="213" t="s">
        <v>131</v>
      </c>
      <c r="C14" s="213" t="s">
        <v>222</v>
      </c>
      <c r="D14" s="213" t="s">
        <v>93</v>
      </c>
      <c r="E14" s="216">
        <v>140.4845458984376</v>
      </c>
      <c r="F14" s="215"/>
    </row>
    <row r="15" spans="2:6">
      <c r="B15" s="210" t="s">
        <v>146</v>
      </c>
      <c r="C15" s="210" t="s">
        <v>223</v>
      </c>
      <c r="D15" s="210" t="s">
        <v>111</v>
      </c>
      <c r="E15" s="211">
        <v>98.188891601562602</v>
      </c>
      <c r="F15" s="217" t="e">
        <f>#REF!</f>
        <v>#REF!</v>
      </c>
    </row>
    <row r="16" spans="2:6">
      <c r="B16" s="213" t="s">
        <v>132</v>
      </c>
      <c r="C16" s="213" t="s">
        <v>223</v>
      </c>
      <c r="D16" s="213" t="s">
        <v>93</v>
      </c>
      <c r="E16" s="216">
        <v>122.6418090820312</v>
      </c>
      <c r="F16" s="218"/>
    </row>
    <row r="17" spans="2:6">
      <c r="B17" s="210" t="s">
        <v>147</v>
      </c>
      <c r="C17" s="210" t="s">
        <v>224</v>
      </c>
      <c r="D17" s="210" t="s">
        <v>111</v>
      </c>
      <c r="E17" s="211">
        <v>95.419866943359395</v>
      </c>
      <c r="F17" s="217" t="e">
        <f>#REF!</f>
        <v>#REF!</v>
      </c>
    </row>
    <row r="18" spans="2:6">
      <c r="B18" s="213" t="s">
        <v>133</v>
      </c>
      <c r="C18" s="213" t="s">
        <v>224</v>
      </c>
      <c r="D18" s="213" t="s">
        <v>93</v>
      </c>
      <c r="E18" s="216">
        <v>121.4025756835938</v>
      </c>
      <c r="F18" s="218"/>
    </row>
    <row r="19" spans="2:6">
      <c r="B19" s="210" t="s">
        <v>148</v>
      </c>
      <c r="C19" s="210" t="s">
        <v>225</v>
      </c>
      <c r="D19" s="210" t="s">
        <v>111</v>
      </c>
      <c r="E19" s="211">
        <v>110.0140014648438</v>
      </c>
      <c r="F19" s="217" t="e">
        <f>#REF!</f>
        <v>#REF!</v>
      </c>
    </row>
    <row r="20" spans="2:6">
      <c r="B20" s="213" t="s">
        <v>134</v>
      </c>
      <c r="C20" s="213" t="s">
        <v>225</v>
      </c>
      <c r="D20" s="213" t="s">
        <v>93</v>
      </c>
      <c r="E20" s="216">
        <v>123.27099609375</v>
      </c>
      <c r="F20" s="218"/>
    </row>
    <row r="21" spans="2:6">
      <c r="B21" s="210" t="s">
        <v>149</v>
      </c>
      <c r="C21" s="210" t="s">
        <v>226</v>
      </c>
      <c r="D21" s="210" t="s">
        <v>111</v>
      </c>
      <c r="E21" s="211">
        <v>88.1455078125</v>
      </c>
      <c r="F21" s="217" t="e">
        <f>#REF!</f>
        <v>#REF!</v>
      </c>
    </row>
    <row r="22" spans="2:6">
      <c r="B22" s="213" t="s">
        <v>135</v>
      </c>
      <c r="C22" s="213" t="s">
        <v>226</v>
      </c>
      <c r="D22" s="213" t="s">
        <v>93</v>
      </c>
      <c r="E22" s="216">
        <v>135.35373535156259</v>
      </c>
      <c r="F22" s="218"/>
    </row>
    <row r="23" spans="2:6">
      <c r="B23" s="210" t="s">
        <v>150</v>
      </c>
      <c r="C23" s="210" t="s">
        <v>227</v>
      </c>
      <c r="D23" s="210" t="s">
        <v>111</v>
      </c>
      <c r="E23" s="211">
        <v>111.9475830078126</v>
      </c>
      <c r="F23" s="217" t="e">
        <f>#REF!</f>
        <v>#REF!</v>
      </c>
    </row>
    <row r="24" spans="2:6">
      <c r="B24" s="213" t="s">
        <v>136</v>
      </c>
      <c r="C24" s="213" t="s">
        <v>227</v>
      </c>
      <c r="D24" s="213" t="s">
        <v>93</v>
      </c>
      <c r="E24" s="216">
        <v>151.04407958984379</v>
      </c>
      <c r="F24" s="218"/>
    </row>
    <row r="25" spans="2:6">
      <c r="B25" s="210" t="s">
        <v>151</v>
      </c>
      <c r="C25" s="210" t="s">
        <v>228</v>
      </c>
      <c r="D25" s="210" t="s">
        <v>111</v>
      </c>
      <c r="E25" s="211">
        <v>116.28624267578121</v>
      </c>
      <c r="F25" s="217" t="e">
        <f>#REF!</f>
        <v>#REF!</v>
      </c>
    </row>
    <row r="26" spans="2:6">
      <c r="B26" s="213" t="s">
        <v>137</v>
      </c>
      <c r="C26" s="213" t="s">
        <v>228</v>
      </c>
      <c r="D26" s="213" t="s">
        <v>93</v>
      </c>
      <c r="E26" s="216">
        <v>142.01623535156259</v>
      </c>
      <c r="F26" s="218"/>
    </row>
    <row r="27" spans="2:6">
      <c r="B27" s="210" t="s">
        <v>152</v>
      </c>
      <c r="C27" s="210" t="s">
        <v>229</v>
      </c>
      <c r="D27" s="210" t="s">
        <v>111</v>
      </c>
      <c r="E27" s="211">
        <v>100.10561523437499</v>
      </c>
      <c r="F27" s="217" t="e">
        <f>#REF!</f>
        <v>#REF!</v>
      </c>
    </row>
    <row r="28" spans="2:6">
      <c r="B28" s="213" t="s">
        <v>138</v>
      </c>
      <c r="C28" s="213" t="s">
        <v>229</v>
      </c>
      <c r="D28" s="213" t="s">
        <v>93</v>
      </c>
      <c r="E28" s="216">
        <v>139.25043945312501</v>
      </c>
      <c r="F28" s="218"/>
    </row>
    <row r="29" spans="2:6">
      <c r="B29" s="210" t="s">
        <v>153</v>
      </c>
      <c r="C29" s="210" t="s">
        <v>230</v>
      </c>
      <c r="D29" s="210" t="s">
        <v>111</v>
      </c>
      <c r="E29" s="211">
        <v>105.6306030273438</v>
      </c>
      <c r="F29" s="217" t="e">
        <f>#REF!</f>
        <v>#REF!</v>
      </c>
    </row>
    <row r="30" spans="2:6">
      <c r="B30" s="213" t="s">
        <v>139</v>
      </c>
      <c r="C30" s="213" t="s">
        <v>230</v>
      </c>
      <c r="D30" s="213" t="s">
        <v>93</v>
      </c>
      <c r="E30" s="216">
        <v>129.07994384765621</v>
      </c>
      <c r="F30" s="218"/>
    </row>
    <row r="31" spans="2:6">
      <c r="B31" s="210" t="s">
        <v>199</v>
      </c>
      <c r="C31" s="210" t="s">
        <v>7</v>
      </c>
      <c r="D31" s="210" t="s">
        <v>111</v>
      </c>
      <c r="E31" s="211">
        <v>0</v>
      </c>
      <c r="F31" s="212" t="e">
        <f>#REF!</f>
        <v>#REF!</v>
      </c>
    </row>
    <row r="32" spans="2:6">
      <c r="B32" s="213" t="s">
        <v>198</v>
      </c>
      <c r="C32" s="213" t="s">
        <v>7</v>
      </c>
      <c r="D32" s="213" t="s">
        <v>93</v>
      </c>
      <c r="E32" s="216">
        <v>0</v>
      </c>
      <c r="F32" s="215"/>
    </row>
    <row r="33" spans="2:6">
      <c r="B33" s="210" t="s">
        <v>183</v>
      </c>
      <c r="C33" s="210" t="s">
        <v>109</v>
      </c>
      <c r="D33" s="210" t="s">
        <v>111</v>
      </c>
      <c r="E33" s="211">
        <v>31.526254272460999</v>
      </c>
      <c r="F33" s="212" t="e">
        <f>#REF!</f>
        <v>#REF!</v>
      </c>
    </row>
    <row r="34" spans="2:6">
      <c r="B34" s="213" t="s">
        <v>182</v>
      </c>
      <c r="C34" s="213" t="s">
        <v>109</v>
      </c>
      <c r="D34" s="213" t="s">
        <v>93</v>
      </c>
      <c r="E34" s="216">
        <v>31.431484985351602</v>
      </c>
      <c r="F34" s="215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  <mergeCell ref="F3:F4"/>
    <mergeCell ref="F5:F6"/>
    <mergeCell ref="F7:F8"/>
    <mergeCell ref="F9:F10"/>
    <mergeCell ref="F11:F12"/>
    <mergeCell ref="F13:F1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A2:F79"/>
  <sheetViews>
    <sheetView showGridLines="0" zoomScale="70" zoomScaleNormal="70" workbookViewId="0">
      <selection activeCell="A2" sqref="A2:D17"/>
    </sheetView>
  </sheetViews>
  <sheetFormatPr defaultColWidth="16.33203125" defaultRowHeight="15.5"/>
  <cols>
    <col min="1" max="6" width="13.25" style="166" customWidth="1"/>
    <col min="7" max="16384" width="16.33203125" style="166"/>
  </cols>
  <sheetData>
    <row r="2" spans="1:6" ht="30" customHeight="1">
      <c r="A2" s="169"/>
      <c r="B2" s="169"/>
      <c r="C2" s="170" t="s">
        <v>32</v>
      </c>
      <c r="D2" s="170" t="s">
        <v>179</v>
      </c>
      <c r="E2" s="170" t="s">
        <v>111</v>
      </c>
      <c r="F2" s="170" t="s">
        <v>93</v>
      </c>
    </row>
    <row r="3" spans="1:6" ht="21.5" customHeight="1">
      <c r="A3" s="173">
        <v>44518</v>
      </c>
      <c r="B3" s="170">
        <v>11183</v>
      </c>
      <c r="C3" s="171">
        <v>0</v>
      </c>
      <c r="D3" s="171">
        <v>1</v>
      </c>
      <c r="E3" s="172">
        <v>142.744873046875</v>
      </c>
      <c r="F3" s="172">
        <v>177.1181518554688</v>
      </c>
    </row>
    <row r="4" spans="1:6" ht="21.5" customHeight="1">
      <c r="A4" s="173">
        <v>44519</v>
      </c>
      <c r="B4" s="170">
        <v>11194</v>
      </c>
      <c r="C4" s="171">
        <v>2.3246852070966991E-3</v>
      </c>
      <c r="D4" s="171">
        <v>1</v>
      </c>
      <c r="E4" s="172">
        <v>124.47888183593759</v>
      </c>
      <c r="F4" s="172">
        <v>143.74770507812499</v>
      </c>
    </row>
    <row r="5" spans="1:6" ht="21.5" customHeight="1">
      <c r="A5" s="173">
        <v>44520</v>
      </c>
      <c r="B5" s="170">
        <v>11201</v>
      </c>
      <c r="C5" s="171">
        <v>0</v>
      </c>
      <c r="D5" s="171">
        <v>1</v>
      </c>
      <c r="E5" s="172">
        <v>251.666821289062</v>
      </c>
      <c r="F5" s="172">
        <v>281.37448730468799</v>
      </c>
    </row>
    <row r="6" spans="1:6" ht="21.5" customHeight="1">
      <c r="A6" s="173">
        <v>44521</v>
      </c>
      <c r="B6" s="170">
        <v>11218</v>
      </c>
      <c r="C6" s="171">
        <v>0</v>
      </c>
      <c r="D6" s="171">
        <v>0.99427903383598848</v>
      </c>
      <c r="E6" s="172">
        <v>97.56546020507821</v>
      </c>
      <c r="F6" s="172">
        <v>127.26884765625</v>
      </c>
    </row>
    <row r="7" spans="1:6" ht="21.5" customHeight="1">
      <c r="A7" s="173">
        <v>44522</v>
      </c>
      <c r="B7" s="170">
        <v>11227</v>
      </c>
      <c r="C7" s="171">
        <v>3.8172157193226302E-3</v>
      </c>
      <c r="D7" s="171">
        <v>1</v>
      </c>
      <c r="E7" s="172">
        <v>66.110601806640602</v>
      </c>
      <c r="F7" s="172">
        <v>84.28162841796879</v>
      </c>
    </row>
    <row r="8" spans="1:6" ht="21.5" customHeight="1">
      <c r="A8" s="173">
        <v>44523</v>
      </c>
      <c r="B8" s="170">
        <v>11237</v>
      </c>
      <c r="C8" s="171">
        <v>0</v>
      </c>
      <c r="D8" s="171">
        <v>1</v>
      </c>
      <c r="E8" s="172">
        <v>68.813958740234398</v>
      </c>
      <c r="F8" s="172">
        <v>96.347497558593801</v>
      </c>
    </row>
    <row r="9" spans="1:6" ht="21.5" customHeight="1">
      <c r="A9" s="173">
        <v>44524</v>
      </c>
      <c r="B9" s="170">
        <v>11245</v>
      </c>
      <c r="C9" s="171">
        <v>0</v>
      </c>
      <c r="D9" s="171">
        <v>1</v>
      </c>
      <c r="E9" s="172">
        <v>97.666687011718793</v>
      </c>
      <c r="F9" s="172">
        <v>126.32187500000001</v>
      </c>
    </row>
    <row r="10" spans="1:6" ht="21.5" customHeight="1">
      <c r="A10" s="173">
        <v>44525</v>
      </c>
      <c r="B10" s="170">
        <v>11254</v>
      </c>
      <c r="C10" s="171">
        <v>0</v>
      </c>
      <c r="D10" s="171">
        <v>1</v>
      </c>
      <c r="E10" s="172">
        <v>92.324719238281205</v>
      </c>
      <c r="F10" s="172">
        <v>108.38339843750001</v>
      </c>
    </row>
    <row r="11" spans="1:6" ht="21.5" customHeight="1">
      <c r="A11" s="173">
        <v>44526</v>
      </c>
      <c r="B11" s="170">
        <v>11262</v>
      </c>
      <c r="C11" s="171">
        <v>0</v>
      </c>
      <c r="D11" s="171">
        <v>1</v>
      </c>
      <c r="E11" s="172">
        <v>117.91481933593759</v>
      </c>
      <c r="F11" s="172">
        <v>157.25794677734379</v>
      </c>
    </row>
    <row r="12" spans="1:6" ht="21.5" customHeight="1">
      <c r="A12" s="173">
        <v>44527</v>
      </c>
      <c r="B12" s="170">
        <v>11275</v>
      </c>
      <c r="C12" s="171">
        <v>0</v>
      </c>
      <c r="D12" s="171">
        <v>1</v>
      </c>
      <c r="E12" s="172">
        <v>99.422802734374997</v>
      </c>
      <c r="F12" s="172">
        <v>123.96499023437499</v>
      </c>
    </row>
    <row r="13" spans="1:6" ht="21.5" customHeight="1">
      <c r="A13" s="173">
        <v>44528</v>
      </c>
      <c r="B13" s="170">
        <v>11284</v>
      </c>
      <c r="C13" s="171">
        <v>0</v>
      </c>
      <c r="D13" s="171">
        <v>1</v>
      </c>
      <c r="E13" s="172">
        <v>86.046215820312597</v>
      </c>
      <c r="F13" s="172">
        <v>105.0664184570312</v>
      </c>
    </row>
    <row r="14" spans="1:6" ht="21.5" customHeight="1">
      <c r="A14" s="173">
        <v>44529</v>
      </c>
      <c r="B14" s="170">
        <v>11293</v>
      </c>
      <c r="C14" s="171">
        <v>3.2630896847402895E-3</v>
      </c>
      <c r="D14" s="171">
        <v>1</v>
      </c>
      <c r="E14" s="172">
        <v>92.960076904296798</v>
      </c>
      <c r="F14" s="172">
        <v>114.7024780273438</v>
      </c>
    </row>
    <row r="15" spans="1:6" ht="21.5" customHeight="1">
      <c r="A15" s="173">
        <v>44530</v>
      </c>
      <c r="B15" s="170">
        <v>11302</v>
      </c>
      <c r="C15" s="171">
        <v>2.8623331357122625E-3</v>
      </c>
      <c r="D15" s="171">
        <v>1</v>
      </c>
      <c r="E15" s="172">
        <v>96.694183349609403</v>
      </c>
      <c r="F15" s="172">
        <v>119.1496948242188</v>
      </c>
    </row>
    <row r="16" spans="1:6" ht="21.5" customHeight="1">
      <c r="A16" s="173">
        <v>44531</v>
      </c>
      <c r="B16" s="170">
        <v>12011</v>
      </c>
      <c r="C16" s="171">
        <v>0</v>
      </c>
      <c r="D16" s="171">
        <v>1</v>
      </c>
      <c r="E16" s="172">
        <v>85.419531250000006</v>
      </c>
      <c r="F16" s="172">
        <v>132.77501220703121</v>
      </c>
    </row>
    <row r="17" spans="1:6" ht="21.5" customHeight="1">
      <c r="A17" s="174"/>
      <c r="B17" s="170" t="s">
        <v>7</v>
      </c>
      <c r="C17" s="171">
        <v>0</v>
      </c>
      <c r="D17" s="171" t="e">
        <v>#DIV/0!</v>
      </c>
      <c r="E17" s="172">
        <v>0</v>
      </c>
      <c r="F17" s="172">
        <v>0</v>
      </c>
    </row>
    <row r="18" spans="1:6" ht="21.5" customHeight="1"/>
    <row r="19" spans="1:6" ht="21.5" customHeight="1"/>
    <row r="20" spans="1:6" ht="21.5" customHeight="1"/>
    <row r="21" spans="1:6" ht="21.5" customHeight="1"/>
    <row r="22" spans="1:6" ht="21.5" customHeight="1"/>
    <row r="23" spans="1:6" ht="21.5" customHeight="1"/>
    <row r="24" spans="1:6" ht="21.5" customHeight="1"/>
    <row r="25" spans="1:6" ht="21.5" customHeight="1"/>
    <row r="26" spans="1:6" ht="21.5" customHeight="1"/>
    <row r="27" spans="1:6" ht="21.5" customHeight="1"/>
    <row r="28" spans="1:6" ht="21.5" customHeight="1"/>
    <row r="29" spans="1:6" ht="21.5" customHeight="1"/>
    <row r="30" spans="1:6" ht="21.5" customHeight="1"/>
    <row r="31" spans="1:6" ht="21.5" customHeight="1"/>
    <row r="32" spans="1:6" ht="21.5" customHeight="1"/>
    <row r="33" spans="1:1" ht="21.5" customHeight="1"/>
    <row r="34" spans="1:1" ht="21.5" customHeight="1"/>
    <row r="35" spans="1:1" ht="21.5" customHeight="1"/>
    <row r="36" spans="1:1" ht="21.5" customHeight="1"/>
    <row r="37" spans="1:1" ht="21.5" customHeight="1"/>
    <row r="38" spans="1:1" ht="21.5" customHeight="1"/>
    <row r="39" spans="1:1" ht="21.5" customHeight="1"/>
    <row r="40" spans="1:1" ht="21.5" customHeight="1"/>
    <row r="41" spans="1:1" ht="21.5" customHeight="1"/>
    <row r="42" spans="1:1" ht="21.5" customHeight="1"/>
    <row r="43" spans="1:1" ht="21.5" customHeight="1"/>
    <row r="44" spans="1:1" ht="21.5" customHeight="1"/>
    <row r="45" spans="1:1" ht="21.5" customHeight="1"/>
    <row r="46" spans="1:1" ht="21.5" customHeight="1"/>
    <row r="47" spans="1:1" ht="21.5" customHeight="1"/>
    <row r="48" spans="1:1" ht="21.5" customHeight="1">
      <c r="A48" s="168"/>
    </row>
    <row r="49" spans="1:1" ht="21.5" customHeight="1">
      <c r="A49" s="168"/>
    </row>
    <row r="50" spans="1:1" ht="21.5" customHeight="1">
      <c r="A50" s="168"/>
    </row>
    <row r="51" spans="1:1" ht="21.5" customHeight="1">
      <c r="A51" s="168"/>
    </row>
    <row r="52" spans="1:1" ht="21.5" customHeight="1">
      <c r="A52" s="168"/>
    </row>
    <row r="53" spans="1:1" ht="21.5" customHeight="1">
      <c r="A53" s="168"/>
    </row>
    <row r="54" spans="1:1" ht="21.5" customHeight="1">
      <c r="A54" s="168"/>
    </row>
    <row r="55" spans="1:1" ht="21.5" customHeight="1">
      <c r="A55" s="168"/>
    </row>
    <row r="56" spans="1:1" ht="21.5" customHeight="1">
      <c r="A56" s="168"/>
    </row>
    <row r="57" spans="1:1" ht="21.5" customHeight="1">
      <c r="A57" s="168"/>
    </row>
    <row r="58" spans="1:1" ht="21.5" customHeight="1">
      <c r="A58" s="168"/>
    </row>
    <row r="59" spans="1:1" ht="21.5" customHeight="1">
      <c r="A59" s="168"/>
    </row>
    <row r="60" spans="1:1" ht="21.5" customHeight="1">
      <c r="A60" s="168"/>
    </row>
    <row r="61" spans="1:1" ht="21.5" customHeight="1">
      <c r="A61" s="168"/>
    </row>
    <row r="62" spans="1:1" ht="21.5" customHeight="1">
      <c r="A62" s="168"/>
    </row>
    <row r="63" spans="1:1" ht="21.5" customHeight="1">
      <c r="A63" s="168"/>
    </row>
    <row r="64" spans="1:1" ht="21.5" customHeight="1">
      <c r="A64" s="167"/>
    </row>
    <row r="65" ht="21.5" customHeight="1"/>
    <row r="66" ht="21.5" customHeight="1"/>
    <row r="67" ht="21.5" customHeight="1"/>
    <row r="68" ht="21.5" customHeight="1"/>
    <row r="69" ht="21.5" customHeight="1"/>
    <row r="70" ht="21.5" customHeight="1"/>
    <row r="71" ht="21.5" customHeight="1"/>
    <row r="72" ht="21.5" customHeight="1"/>
    <row r="73" ht="21.5" customHeight="1"/>
    <row r="74" ht="21.5" customHeight="1"/>
    <row r="75" ht="21.5" customHeight="1"/>
    <row r="76" ht="21.5" customHeight="1"/>
    <row r="77" ht="21.5" customHeight="1"/>
    <row r="78" ht="21.5" customHeight="1"/>
    <row r="79" ht="21.5" customHeight="1"/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1:D17"/>
  <sheetViews>
    <sheetView showGridLines="0" zoomScale="60" zoomScaleNormal="60" workbookViewId="0">
      <selection activeCell="B1" sqref="B1:D17"/>
    </sheetView>
  </sheetViews>
  <sheetFormatPr defaultColWidth="10.83203125" defaultRowHeight="14.5"/>
  <cols>
    <col min="1" max="1" width="10.83203125" style="44"/>
    <col min="2" max="2" width="12.58203125" style="45" customWidth="1"/>
    <col min="3" max="3" width="9.33203125" style="46" customWidth="1"/>
    <col min="4" max="4" width="9.33203125" style="44" customWidth="1"/>
    <col min="5" max="16384" width="10.83203125" style="44"/>
  </cols>
  <sheetData>
    <row r="1" spans="2:4">
      <c r="C1" s="141" t="s">
        <v>111</v>
      </c>
      <c r="D1" s="143" t="s">
        <v>93</v>
      </c>
    </row>
    <row r="2" spans="2:4">
      <c r="B2" s="141">
        <v>11252</v>
      </c>
      <c r="C2" s="142">
        <v>99.285961914062597</v>
      </c>
      <c r="D2" s="144">
        <v>124.64439697265621</v>
      </c>
    </row>
    <row r="3" spans="2:4">
      <c r="B3" s="141">
        <v>11253</v>
      </c>
      <c r="C3" s="142">
        <v>95.709625244140597</v>
      </c>
      <c r="D3" s="145">
        <v>132.1780517578126</v>
      </c>
    </row>
    <row r="4" spans="2:4">
      <c r="B4" s="141">
        <v>11266</v>
      </c>
      <c r="C4" s="142">
        <v>125.5991333007812</v>
      </c>
      <c r="D4" s="145">
        <v>164.40849609374999</v>
      </c>
    </row>
    <row r="5" spans="2:4">
      <c r="B5" s="141">
        <v>11267</v>
      </c>
      <c r="C5" s="142">
        <v>125.80755615234379</v>
      </c>
      <c r="D5" s="145">
        <v>154.44927978515619</v>
      </c>
    </row>
    <row r="6" spans="2:4">
      <c r="B6" s="141" t="s">
        <v>221</v>
      </c>
      <c r="C6" s="142">
        <v>107.24985351562501</v>
      </c>
      <c r="D6" s="145">
        <v>132.80169677734381</v>
      </c>
    </row>
    <row r="7" spans="2:4">
      <c r="B7" s="141" t="s">
        <v>222</v>
      </c>
      <c r="C7" s="142">
        <v>112.9968139648438</v>
      </c>
      <c r="D7" s="145">
        <v>140.4845458984376</v>
      </c>
    </row>
    <row r="8" spans="2:4">
      <c r="B8" s="141" t="s">
        <v>223</v>
      </c>
      <c r="C8" s="142">
        <v>98.188891601562602</v>
      </c>
      <c r="D8" s="145">
        <v>122.6418090820312</v>
      </c>
    </row>
    <row r="9" spans="2:4">
      <c r="B9" s="141" t="s">
        <v>224</v>
      </c>
      <c r="C9" s="142">
        <v>95.419866943359395</v>
      </c>
      <c r="D9" s="145">
        <v>121.4025756835938</v>
      </c>
    </row>
    <row r="10" spans="2:4">
      <c r="B10" s="141" t="s">
        <v>225</v>
      </c>
      <c r="C10" s="142">
        <v>110.0140014648438</v>
      </c>
      <c r="D10" s="145">
        <v>123.27099609375</v>
      </c>
    </row>
    <row r="11" spans="2:4">
      <c r="B11" s="141" t="s">
        <v>226</v>
      </c>
      <c r="C11" s="142">
        <v>88.1455078125</v>
      </c>
      <c r="D11" s="145">
        <v>135.35373535156259</v>
      </c>
    </row>
    <row r="12" spans="2:4">
      <c r="B12" s="141" t="s">
        <v>227</v>
      </c>
      <c r="C12" s="142">
        <v>111.9475830078126</v>
      </c>
      <c r="D12" s="145">
        <v>151.04407958984379</v>
      </c>
    </row>
    <row r="13" spans="2:4">
      <c r="B13" s="141" t="s">
        <v>228</v>
      </c>
      <c r="C13" s="142">
        <v>116.28624267578121</v>
      </c>
      <c r="D13" s="145">
        <v>142.01623535156259</v>
      </c>
    </row>
    <row r="14" spans="2:4">
      <c r="B14" s="141" t="s">
        <v>229</v>
      </c>
      <c r="C14" s="142">
        <v>100.10561523437499</v>
      </c>
      <c r="D14" s="145">
        <v>139.25043945312501</v>
      </c>
    </row>
    <row r="15" spans="2:4">
      <c r="B15" s="141" t="s">
        <v>230</v>
      </c>
      <c r="C15" s="142">
        <v>105.6306030273438</v>
      </c>
      <c r="D15" s="145">
        <v>129.07994384765621</v>
      </c>
    </row>
    <row r="16" spans="2:4">
      <c r="B16" s="141" t="s">
        <v>7</v>
      </c>
      <c r="C16" s="142">
        <v>0</v>
      </c>
      <c r="D16" s="145">
        <v>0</v>
      </c>
    </row>
    <row r="17" spans="2:4">
      <c r="B17" s="141" t="s">
        <v>109</v>
      </c>
      <c r="C17" s="142">
        <v>31.526254272460999</v>
      </c>
      <c r="D17" s="145">
        <v>31.431484985351602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73"/>
  <sheetViews>
    <sheetView topLeftCell="A60" zoomScale="269" workbookViewId="0">
      <selection activeCell="D68" sqref="D68:F69"/>
    </sheetView>
  </sheetViews>
  <sheetFormatPr defaultColWidth="10.83203125" defaultRowHeight="15.5"/>
  <cols>
    <col min="1" max="1" width="10.83203125" style="147"/>
    <col min="2" max="2" width="10.83203125" style="148"/>
    <col min="3" max="3" width="10.83203125" style="147"/>
    <col min="4" max="6" width="10.83203125" style="104"/>
    <col min="7" max="16384" width="10.83203125" style="147"/>
  </cols>
  <sheetData>
    <row r="1" spans="1:58">
      <c r="A1" t="s">
        <v>35</v>
      </c>
      <c r="B1" t="s">
        <v>36</v>
      </c>
      <c r="C1" t="s">
        <v>37</v>
      </c>
      <c r="D1" s="104" t="s">
        <v>184</v>
      </c>
      <c r="E1" s="104" t="s">
        <v>38</v>
      </c>
      <c r="F1" s="104" t="s">
        <v>39</v>
      </c>
      <c r="G1" t="s">
        <v>40</v>
      </c>
      <c r="H1" t="s">
        <v>41</v>
      </c>
      <c r="I1" t="s">
        <v>42</v>
      </c>
      <c r="J1" t="s">
        <v>43</v>
      </c>
      <c r="K1" t="s">
        <v>44</v>
      </c>
      <c r="L1" t="s">
        <v>45</v>
      </c>
      <c r="M1" t="s">
        <v>46</v>
      </c>
      <c r="N1" t="s">
        <v>47</v>
      </c>
      <c r="O1" t="s">
        <v>48</v>
      </c>
      <c r="P1" t="s">
        <v>49</v>
      </c>
      <c r="Q1" t="s">
        <v>50</v>
      </c>
      <c r="R1" t="s">
        <v>51</v>
      </c>
      <c r="S1" t="s">
        <v>52</v>
      </c>
      <c r="T1" t="s">
        <v>53</v>
      </c>
      <c r="U1" t="s">
        <v>54</v>
      </c>
      <c r="V1" t="s">
        <v>55</v>
      </c>
      <c r="W1" t="s">
        <v>56</v>
      </c>
      <c r="X1" t="s">
        <v>57</v>
      </c>
      <c r="Y1" t="s">
        <v>58</v>
      </c>
      <c r="Z1" t="s">
        <v>59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F1" t="s">
        <v>65</v>
      </c>
      <c r="AG1" t="s">
        <v>66</v>
      </c>
      <c r="AH1" t="s">
        <v>67</v>
      </c>
      <c r="AI1" t="s">
        <v>68</v>
      </c>
      <c r="AJ1" t="s">
        <v>69</v>
      </c>
      <c r="AK1" t="s">
        <v>70</v>
      </c>
      <c r="AL1" t="s">
        <v>71</v>
      </c>
      <c r="AM1" t="s">
        <v>72</v>
      </c>
      <c r="AN1" t="s">
        <v>73</v>
      </c>
      <c r="AO1" t="s">
        <v>74</v>
      </c>
      <c r="AP1" t="s">
        <v>75</v>
      </c>
      <c r="AQ1" t="s">
        <v>76</v>
      </c>
      <c r="AR1" t="s">
        <v>77</v>
      </c>
      <c r="AS1" t="s">
        <v>78</v>
      </c>
      <c r="AT1" t="s">
        <v>79</v>
      </c>
      <c r="AU1" t="s">
        <v>80</v>
      </c>
      <c r="AV1" t="s">
        <v>81</v>
      </c>
      <c r="AW1" t="s">
        <v>82</v>
      </c>
      <c r="AX1" t="s">
        <v>83</v>
      </c>
      <c r="AY1" t="s">
        <v>84</v>
      </c>
      <c r="AZ1" t="s">
        <v>85</v>
      </c>
      <c r="BA1" t="s">
        <v>86</v>
      </c>
      <c r="BB1" t="s">
        <v>87</v>
      </c>
      <c r="BC1" t="s">
        <v>88</v>
      </c>
      <c r="BD1" t="s">
        <v>89</v>
      </c>
      <c r="BE1" t="s">
        <v>90</v>
      </c>
      <c r="BF1" t="s">
        <v>91</v>
      </c>
    </row>
    <row r="2" spans="1:58">
      <c r="A2" t="s">
        <v>126</v>
      </c>
      <c r="B2" t="s">
        <v>206</v>
      </c>
      <c r="C2" t="s">
        <v>32</v>
      </c>
      <c r="D2" s="104">
        <v>0</v>
      </c>
      <c r="E2" s="104">
        <f>G2*4</f>
        <v>0.812214314937592</v>
      </c>
      <c r="F2" s="104">
        <f>H2*4</f>
        <v>0</v>
      </c>
      <c r="G2">
        <v>0.203053578734398</v>
      </c>
      <c r="H2">
        <v>0</v>
      </c>
      <c r="I2">
        <v>17360</v>
      </c>
      <c r="J2">
        <v>0</v>
      </c>
      <c r="K2">
        <v>17360</v>
      </c>
      <c r="L2">
        <v>0</v>
      </c>
      <c r="M2">
        <v>0</v>
      </c>
      <c r="N2">
        <v>487</v>
      </c>
      <c r="O2">
        <v>16873</v>
      </c>
      <c r="P2">
        <v>0</v>
      </c>
      <c r="Q2"/>
      <c r="R2"/>
      <c r="S2"/>
      <c r="T2"/>
      <c r="U2"/>
      <c r="V2"/>
      <c r="W2"/>
      <c r="X2">
        <v>7957.69677734375</v>
      </c>
      <c r="Y2"/>
      <c r="Z2"/>
      <c r="AA2" t="s">
        <v>235</v>
      </c>
      <c r="AB2"/>
      <c r="AC2"/>
      <c r="AD2"/>
      <c r="AE2"/>
      <c r="AF2"/>
      <c r="AG2"/>
      <c r="AH2"/>
      <c r="AI2"/>
      <c r="AJ2"/>
      <c r="AK2"/>
      <c r="AL2">
        <v>0</v>
      </c>
      <c r="AM2">
        <v>4832.7056099043502</v>
      </c>
      <c r="AN2">
        <v>4832.7056099043602</v>
      </c>
      <c r="AO2"/>
      <c r="AP2"/>
      <c r="AQ2"/>
      <c r="AR2"/>
      <c r="AS2">
        <v>9.2779472470283494E-2</v>
      </c>
      <c r="AT2">
        <v>0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>
      <c r="A3" t="s">
        <v>126</v>
      </c>
      <c r="B3" t="s">
        <v>206</v>
      </c>
      <c r="C3" t="s">
        <v>235</v>
      </c>
      <c r="D3" s="104">
        <v>133.90117187499999</v>
      </c>
      <c r="E3" s="104">
        <f t="shared" ref="E3:E66" si="0">G3*4</f>
        <v>145.80918884277361</v>
      </c>
      <c r="F3" s="104">
        <f t="shared" ref="F3:F66" si="1">H3*4</f>
        <v>122.0231857299804</v>
      </c>
      <c r="G3">
        <v>36.452297210693402</v>
      </c>
      <c r="H3">
        <v>30.505796432495099</v>
      </c>
      <c r="I3">
        <v>17360</v>
      </c>
      <c r="J3">
        <v>487</v>
      </c>
      <c r="K3">
        <v>16873</v>
      </c>
      <c r="L3">
        <v>0</v>
      </c>
      <c r="M3">
        <v>0</v>
      </c>
      <c r="N3">
        <v>487</v>
      </c>
      <c r="O3">
        <v>16873</v>
      </c>
      <c r="P3">
        <v>0</v>
      </c>
      <c r="Q3"/>
      <c r="R3"/>
      <c r="S3"/>
      <c r="T3"/>
      <c r="U3"/>
      <c r="V3"/>
      <c r="W3"/>
      <c r="X3">
        <v>4474.0927734375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5599.3886498171196</v>
      </c>
      <c r="AM3">
        <v>2181.0413308171601</v>
      </c>
      <c r="AN3">
        <v>2276.9362124043</v>
      </c>
      <c r="AO3"/>
      <c r="AP3"/>
      <c r="AQ3"/>
      <c r="AR3"/>
      <c r="AS3">
        <v>34.993232727050803</v>
      </c>
      <c r="AT3">
        <v>31.959306716918899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127</v>
      </c>
      <c r="B4" t="s">
        <v>207</v>
      </c>
      <c r="C4" t="s">
        <v>32</v>
      </c>
      <c r="D4" s="104">
        <v>0.26673557758331201</v>
      </c>
      <c r="E4" s="104">
        <f t="shared" si="0"/>
        <v>1.274065494537352</v>
      </c>
      <c r="F4" s="104">
        <f t="shared" si="1"/>
        <v>1.120258960872888E-2</v>
      </c>
      <c r="G4">
        <v>0.31851637363433799</v>
      </c>
      <c r="H4">
        <v>2.8006474021822201E-3</v>
      </c>
      <c r="I4">
        <v>17643</v>
      </c>
      <c r="J4">
        <v>1</v>
      </c>
      <c r="K4">
        <v>17642</v>
      </c>
      <c r="L4">
        <v>0</v>
      </c>
      <c r="M4">
        <v>1</v>
      </c>
      <c r="N4">
        <v>424</v>
      </c>
      <c r="O4">
        <v>17218</v>
      </c>
      <c r="P4">
        <v>0</v>
      </c>
      <c r="Q4"/>
      <c r="R4"/>
      <c r="S4"/>
      <c r="T4"/>
      <c r="U4"/>
      <c r="V4"/>
      <c r="W4"/>
      <c r="X4">
        <v>7957.69677734375</v>
      </c>
      <c r="Y4"/>
      <c r="Z4"/>
      <c r="AA4" t="s">
        <v>235</v>
      </c>
      <c r="AB4">
        <v>2.33010204378316E-3</v>
      </c>
      <c r="AC4"/>
      <c r="AD4"/>
      <c r="AE4">
        <v>7.8505079759819997E-3</v>
      </c>
      <c r="AF4">
        <v>0</v>
      </c>
      <c r="AG4">
        <v>0.23246852898381601</v>
      </c>
      <c r="AH4"/>
      <c r="AI4"/>
      <c r="AJ4">
        <v>0.78194546422742495</v>
      </c>
      <c r="AK4">
        <v>0</v>
      </c>
      <c r="AL4">
        <v>10583.2236328125</v>
      </c>
      <c r="AM4">
        <v>4930.3232434052998</v>
      </c>
      <c r="AN4">
        <v>4930.64364812044</v>
      </c>
      <c r="AO4"/>
      <c r="AP4"/>
      <c r="AQ4"/>
      <c r="AR4"/>
      <c r="AS4">
        <v>0.16598321497440299</v>
      </c>
      <c r="AT4">
        <v>1.8070962280035002E-2</v>
      </c>
      <c r="AU4"/>
      <c r="AV4"/>
      <c r="AW4"/>
      <c r="AX4"/>
      <c r="AY4"/>
      <c r="AZ4"/>
      <c r="BA4">
        <v>4.9167905034731302E-3</v>
      </c>
      <c r="BB4">
        <v>0</v>
      </c>
      <c r="BC4"/>
      <c r="BD4"/>
      <c r="BE4">
        <v>0.48993612551875498</v>
      </c>
      <c r="BF4">
        <v>0</v>
      </c>
    </row>
    <row r="5" spans="1:58">
      <c r="A5" t="s">
        <v>127</v>
      </c>
      <c r="B5" t="s">
        <v>207</v>
      </c>
      <c r="C5" t="s">
        <v>235</v>
      </c>
      <c r="D5" s="104">
        <v>114.47377929687499</v>
      </c>
      <c r="E5" s="104">
        <f t="shared" si="0"/>
        <v>125.3829879760744</v>
      </c>
      <c r="F5" s="104">
        <f t="shared" si="1"/>
        <v>103.5898056030272</v>
      </c>
      <c r="G5">
        <v>31.345746994018601</v>
      </c>
      <c r="H5">
        <v>25.8974514007568</v>
      </c>
      <c r="I5">
        <v>17643</v>
      </c>
      <c r="J5">
        <v>424</v>
      </c>
      <c r="K5">
        <v>17219</v>
      </c>
      <c r="L5">
        <v>0</v>
      </c>
      <c r="M5">
        <v>1</v>
      </c>
      <c r="N5">
        <v>424</v>
      </c>
      <c r="O5">
        <v>17218</v>
      </c>
      <c r="P5">
        <v>0</v>
      </c>
      <c r="Q5"/>
      <c r="R5"/>
      <c r="S5"/>
      <c r="T5"/>
      <c r="U5"/>
      <c r="V5"/>
      <c r="W5"/>
      <c r="X5">
        <v>4474.0927734375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5676.73638109891</v>
      </c>
      <c r="AM5">
        <v>2237.5005486606501</v>
      </c>
      <c r="AN5">
        <v>2320.15293164276</v>
      </c>
      <c r="AO5"/>
      <c r="AP5"/>
      <c r="AQ5"/>
      <c r="AR5"/>
      <c r="AS5">
        <v>30.0091342926025</v>
      </c>
      <c r="AT5">
        <v>27.229398727416999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128</v>
      </c>
      <c r="B6" t="s">
        <v>208</v>
      </c>
      <c r="C6" t="s">
        <v>32</v>
      </c>
      <c r="D6" s="104">
        <v>0</v>
      </c>
      <c r="E6" s="104">
        <f t="shared" si="0"/>
        <v>0.77926331758499201</v>
      </c>
      <c r="F6" s="104">
        <f t="shared" si="1"/>
        <v>0</v>
      </c>
      <c r="G6">
        <v>0.194815829396248</v>
      </c>
      <c r="H6">
        <v>0</v>
      </c>
      <c r="I6">
        <v>18094</v>
      </c>
      <c r="J6">
        <v>0</v>
      </c>
      <c r="K6">
        <v>18094</v>
      </c>
      <c r="L6">
        <v>0</v>
      </c>
      <c r="M6">
        <v>0</v>
      </c>
      <c r="N6">
        <v>821</v>
      </c>
      <c r="O6">
        <v>17273</v>
      </c>
      <c r="P6">
        <v>0</v>
      </c>
      <c r="Q6"/>
      <c r="R6"/>
      <c r="S6"/>
      <c r="T6"/>
      <c r="U6"/>
      <c r="V6"/>
      <c r="W6"/>
      <c r="X6">
        <v>7957.69677734375</v>
      </c>
      <c r="Y6"/>
      <c r="Z6"/>
      <c r="AA6" t="s">
        <v>235</v>
      </c>
      <c r="AB6"/>
      <c r="AC6"/>
      <c r="AD6"/>
      <c r="AE6"/>
      <c r="AF6"/>
      <c r="AG6"/>
      <c r="AH6"/>
      <c r="AI6"/>
      <c r="AJ6"/>
      <c r="AK6"/>
      <c r="AL6">
        <v>0</v>
      </c>
      <c r="AM6">
        <v>5208.9566896905999</v>
      </c>
      <c r="AN6">
        <v>5208.9566896906199</v>
      </c>
      <c r="AO6"/>
      <c r="AP6"/>
      <c r="AQ6"/>
      <c r="AR6"/>
      <c r="AS6">
        <v>8.9015647768974304E-2</v>
      </c>
      <c r="AT6">
        <v>0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>
      <c r="A7" t="s">
        <v>128</v>
      </c>
      <c r="B7" t="s">
        <v>208</v>
      </c>
      <c r="C7" t="s">
        <v>235</v>
      </c>
      <c r="D7" s="104">
        <v>218.52143554687601</v>
      </c>
      <c r="E7" s="104">
        <f t="shared" si="0"/>
        <v>233.49441528320321</v>
      </c>
      <c r="F7" s="104">
        <f t="shared" si="1"/>
        <v>203.59593200683599</v>
      </c>
      <c r="G7">
        <v>58.373603820800803</v>
      </c>
      <c r="H7">
        <v>50.898983001708999</v>
      </c>
      <c r="I7">
        <v>18094</v>
      </c>
      <c r="J7">
        <v>821</v>
      </c>
      <c r="K7">
        <v>17273</v>
      </c>
      <c r="L7">
        <v>0</v>
      </c>
      <c r="M7">
        <v>0</v>
      </c>
      <c r="N7">
        <v>821</v>
      </c>
      <c r="O7">
        <v>17273</v>
      </c>
      <c r="P7">
        <v>0</v>
      </c>
      <c r="Q7"/>
      <c r="R7"/>
      <c r="S7"/>
      <c r="T7"/>
      <c r="U7"/>
      <c r="V7"/>
      <c r="W7"/>
      <c r="X7">
        <v>4474.0927734375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5814.4546088754196</v>
      </c>
      <c r="AM7">
        <v>2363.3352484490201</v>
      </c>
      <c r="AN7">
        <v>2519.9268807531098</v>
      </c>
      <c r="AO7"/>
      <c r="AP7"/>
      <c r="AQ7"/>
      <c r="AR7"/>
      <c r="AS7">
        <v>56.538684844970703</v>
      </c>
      <c r="AT7">
        <v>52.7251167297363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129</v>
      </c>
      <c r="B8" t="s">
        <v>209</v>
      </c>
      <c r="C8" t="s">
        <v>32</v>
      </c>
      <c r="D8" s="104">
        <v>0</v>
      </c>
      <c r="E8" s="104">
        <f t="shared" si="0"/>
        <v>0.88982433080673196</v>
      </c>
      <c r="F8" s="104">
        <f t="shared" si="1"/>
        <v>0</v>
      </c>
      <c r="G8">
        <v>0.22245608270168299</v>
      </c>
      <c r="H8">
        <v>0</v>
      </c>
      <c r="I8">
        <v>15846</v>
      </c>
      <c r="J8">
        <v>0</v>
      </c>
      <c r="K8">
        <v>15846</v>
      </c>
      <c r="L8">
        <v>0</v>
      </c>
      <c r="M8">
        <v>0</v>
      </c>
      <c r="N8">
        <v>340</v>
      </c>
      <c r="O8">
        <v>15506</v>
      </c>
      <c r="P8">
        <v>0</v>
      </c>
      <c r="Q8"/>
      <c r="R8"/>
      <c r="S8"/>
      <c r="T8"/>
      <c r="U8"/>
      <c r="V8"/>
      <c r="W8"/>
      <c r="X8">
        <v>7957.69677734375</v>
      </c>
      <c r="Y8"/>
      <c r="Z8"/>
      <c r="AA8" t="s">
        <v>235</v>
      </c>
      <c r="AB8"/>
      <c r="AC8"/>
      <c r="AD8"/>
      <c r="AE8"/>
      <c r="AF8"/>
      <c r="AG8"/>
      <c r="AH8"/>
      <c r="AI8"/>
      <c r="AJ8"/>
      <c r="AK8"/>
      <c r="AL8">
        <v>0</v>
      </c>
      <c r="AM8">
        <v>4774.9234590945698</v>
      </c>
      <c r="AN8">
        <v>4774.9234590945698</v>
      </c>
      <c r="AO8"/>
      <c r="AP8"/>
      <c r="AQ8"/>
      <c r="AR8"/>
      <c r="AS8">
        <v>0.101644434034824</v>
      </c>
      <c r="AT8">
        <v>0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>
      <c r="A9" t="s">
        <v>129</v>
      </c>
      <c r="B9" t="s">
        <v>209</v>
      </c>
      <c r="C9" t="s">
        <v>235</v>
      </c>
      <c r="D9" s="104">
        <v>102.07086181640621</v>
      </c>
      <c r="E9" s="104">
        <f t="shared" si="0"/>
        <v>112.9333114624024</v>
      </c>
      <c r="F9" s="104">
        <f t="shared" si="1"/>
        <v>91.233413696289205</v>
      </c>
      <c r="G9">
        <v>28.2333278656006</v>
      </c>
      <c r="H9">
        <v>22.808353424072301</v>
      </c>
      <c r="I9">
        <v>15846</v>
      </c>
      <c r="J9">
        <v>340</v>
      </c>
      <c r="K9">
        <v>15506</v>
      </c>
      <c r="L9">
        <v>0</v>
      </c>
      <c r="M9">
        <v>0</v>
      </c>
      <c r="N9">
        <v>340</v>
      </c>
      <c r="O9">
        <v>15506</v>
      </c>
      <c r="P9">
        <v>0</v>
      </c>
      <c r="Q9"/>
      <c r="R9"/>
      <c r="S9"/>
      <c r="T9"/>
      <c r="U9"/>
      <c r="V9"/>
      <c r="W9"/>
      <c r="X9">
        <v>4474.0927734375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5475.2036333869501</v>
      </c>
      <c r="AM9">
        <v>2167.8465755348998</v>
      </c>
      <c r="AN9">
        <v>2238.8109450710399</v>
      </c>
      <c r="AO9"/>
      <c r="AP9"/>
      <c r="AQ9"/>
      <c r="AR9"/>
      <c r="AS9">
        <v>26.9024467468262</v>
      </c>
      <c r="AT9">
        <v>24.134609222412099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130</v>
      </c>
      <c r="B10" t="s">
        <v>210</v>
      </c>
      <c r="C10" t="s">
        <v>32</v>
      </c>
      <c r="D10" s="104">
        <v>0.274820113182068</v>
      </c>
      <c r="E10" s="104">
        <f t="shared" si="0"/>
        <v>1.3126856088638319</v>
      </c>
      <c r="F10" s="104">
        <f t="shared" si="1"/>
        <v>1.154212187975644E-2</v>
      </c>
      <c r="G10">
        <v>0.32817140221595797</v>
      </c>
      <c r="H10">
        <v>2.8855304699391101E-3</v>
      </c>
      <c r="I10">
        <v>17124</v>
      </c>
      <c r="J10">
        <v>1</v>
      </c>
      <c r="K10">
        <v>17123</v>
      </c>
      <c r="L10">
        <v>0</v>
      </c>
      <c r="M10">
        <v>1</v>
      </c>
      <c r="N10">
        <v>259</v>
      </c>
      <c r="O10">
        <v>16864</v>
      </c>
      <c r="P10">
        <v>0</v>
      </c>
      <c r="Q10"/>
      <c r="R10"/>
      <c r="S10"/>
      <c r="T10"/>
      <c r="U10"/>
      <c r="V10"/>
      <c r="W10"/>
      <c r="X10">
        <v>7957.69677734375</v>
      </c>
      <c r="Y10"/>
      <c r="Z10"/>
      <c r="AA10" t="s">
        <v>235</v>
      </c>
      <c r="AB10">
        <v>3.8318427725781701E-3</v>
      </c>
      <c r="AC10"/>
      <c r="AD10"/>
      <c r="AE10">
        <v>1.2914822597795601E-2</v>
      </c>
      <c r="AF10">
        <v>0</v>
      </c>
      <c r="AG10">
        <v>0.38172158017966801</v>
      </c>
      <c r="AH10"/>
      <c r="AI10"/>
      <c r="AJ10">
        <v>1.28309845881203</v>
      </c>
      <c r="AK10">
        <v>0</v>
      </c>
      <c r="AL10">
        <v>10660.0810546875</v>
      </c>
      <c r="AM10">
        <v>4899.6271134710496</v>
      </c>
      <c r="AN10">
        <v>4899.9635099871202</v>
      </c>
      <c r="AO10"/>
      <c r="AP10"/>
      <c r="AQ10"/>
      <c r="AR10"/>
      <c r="AS10">
        <v>0.17101426422596</v>
      </c>
      <c r="AT10">
        <v>1.8618665635585799E-2</v>
      </c>
      <c r="AU10"/>
      <c r="AV10"/>
      <c r="AW10"/>
      <c r="AX10"/>
      <c r="AY10"/>
      <c r="AZ10"/>
      <c r="BA10">
        <v>8.0882399793522994E-3</v>
      </c>
      <c r="BB10">
        <v>0</v>
      </c>
      <c r="BC10"/>
      <c r="BD10"/>
      <c r="BE10">
        <v>0.80411798557625802</v>
      </c>
      <c r="BF10">
        <v>0</v>
      </c>
    </row>
    <row r="11" spans="1:58">
      <c r="A11" t="s">
        <v>130</v>
      </c>
      <c r="B11" t="s">
        <v>210</v>
      </c>
      <c r="C11" t="s">
        <v>235</v>
      </c>
      <c r="D11" s="104">
        <v>71.720092773437599</v>
      </c>
      <c r="E11" s="104">
        <f t="shared" si="0"/>
        <v>80.46297454834</v>
      </c>
      <c r="F11" s="104">
        <f t="shared" si="1"/>
        <v>62.993423461913999</v>
      </c>
      <c r="G11">
        <v>20.115743637085</v>
      </c>
      <c r="H11">
        <v>15.7483558654785</v>
      </c>
      <c r="I11">
        <v>17124</v>
      </c>
      <c r="J11">
        <v>259</v>
      </c>
      <c r="K11">
        <v>16865</v>
      </c>
      <c r="L11">
        <v>0</v>
      </c>
      <c r="M11">
        <v>1</v>
      </c>
      <c r="N11">
        <v>259</v>
      </c>
      <c r="O11">
        <v>16864</v>
      </c>
      <c r="P11">
        <v>0</v>
      </c>
      <c r="Q11"/>
      <c r="R11"/>
      <c r="S11"/>
      <c r="T11"/>
      <c r="U11"/>
      <c r="V11"/>
      <c r="W11"/>
      <c r="X11">
        <v>4474.0927734375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5730.2595507058404</v>
      </c>
      <c r="AM11">
        <v>2242.7816158996998</v>
      </c>
      <c r="AN11">
        <v>2295.5296178335302</v>
      </c>
      <c r="AO11"/>
      <c r="AP11"/>
      <c r="AQ11"/>
      <c r="AR11"/>
      <c r="AS11">
        <v>19.044679641723601</v>
      </c>
      <c r="AT11">
        <v>16.816423416137699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131</v>
      </c>
      <c r="B12" t="s">
        <v>211</v>
      </c>
      <c r="C12" t="s">
        <v>32</v>
      </c>
      <c r="D12" s="104">
        <v>0</v>
      </c>
      <c r="E12" s="104">
        <f t="shared" si="0"/>
        <v>0.74472820758819602</v>
      </c>
      <c r="F12" s="104">
        <f t="shared" si="1"/>
        <v>0</v>
      </c>
      <c r="G12">
        <v>0.18618205189704901</v>
      </c>
      <c r="H12">
        <v>0</v>
      </c>
      <c r="I12">
        <v>18933</v>
      </c>
      <c r="J12">
        <v>0</v>
      </c>
      <c r="K12">
        <v>18933</v>
      </c>
      <c r="L12">
        <v>0</v>
      </c>
      <c r="M12">
        <v>0</v>
      </c>
      <c r="N12">
        <v>304</v>
      </c>
      <c r="O12">
        <v>18629</v>
      </c>
      <c r="P12">
        <v>0</v>
      </c>
      <c r="Q12"/>
      <c r="R12"/>
      <c r="S12"/>
      <c r="T12"/>
      <c r="U12"/>
      <c r="V12"/>
      <c r="W12"/>
      <c r="X12">
        <v>7957.69677734375</v>
      </c>
      <c r="Y12"/>
      <c r="Z12"/>
      <c r="AA12" t="s">
        <v>235</v>
      </c>
      <c r="AB12"/>
      <c r="AC12"/>
      <c r="AD12"/>
      <c r="AE12"/>
      <c r="AF12"/>
      <c r="AG12"/>
      <c r="AH12"/>
      <c r="AI12"/>
      <c r="AJ12"/>
      <c r="AK12"/>
      <c r="AL12">
        <v>0</v>
      </c>
      <c r="AM12">
        <v>4939.44045924279</v>
      </c>
      <c r="AN12">
        <v>4939.44045924282</v>
      </c>
      <c r="AO12"/>
      <c r="AP12"/>
      <c r="AQ12"/>
      <c r="AR12"/>
      <c r="AS12">
        <v>8.5070848464965806E-2</v>
      </c>
      <c r="AT12">
        <v>0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>
      <c r="A13" t="s">
        <v>131</v>
      </c>
      <c r="B13" t="s">
        <v>211</v>
      </c>
      <c r="C13" t="s">
        <v>235</v>
      </c>
      <c r="D13" s="104">
        <v>76.173760986328205</v>
      </c>
      <c r="E13" s="104">
        <f t="shared" si="0"/>
        <v>84.74462890625</v>
      </c>
      <c r="F13" s="104">
        <f t="shared" si="1"/>
        <v>67.618476867675597</v>
      </c>
      <c r="G13">
        <v>21.1861572265625</v>
      </c>
      <c r="H13">
        <v>16.904619216918899</v>
      </c>
      <c r="I13">
        <v>18933</v>
      </c>
      <c r="J13">
        <v>304</v>
      </c>
      <c r="K13">
        <v>18629</v>
      </c>
      <c r="L13">
        <v>0</v>
      </c>
      <c r="M13">
        <v>0</v>
      </c>
      <c r="N13">
        <v>304</v>
      </c>
      <c r="O13">
        <v>18629</v>
      </c>
      <c r="P13">
        <v>0</v>
      </c>
      <c r="Q13"/>
      <c r="R13"/>
      <c r="S13"/>
      <c r="T13"/>
      <c r="U13"/>
      <c r="V13"/>
      <c r="W13"/>
      <c r="X13">
        <v>4474.0927734375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5725.3368080540704</v>
      </c>
      <c r="AM13">
        <v>2255.0993770226901</v>
      </c>
      <c r="AN13">
        <v>2310.81966324427</v>
      </c>
      <c r="AO13"/>
      <c r="AP13"/>
      <c r="AQ13"/>
      <c r="AR13"/>
      <c r="AS13">
        <v>20.136175155639599</v>
      </c>
      <c r="AT13">
        <v>17.951719284057599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132</v>
      </c>
      <c r="B14" t="s">
        <v>212</v>
      </c>
      <c r="C14" t="s">
        <v>32</v>
      </c>
      <c r="D14" s="104">
        <v>0</v>
      </c>
      <c r="E14" s="104">
        <f t="shared" si="0"/>
        <v>0.75643545389175604</v>
      </c>
      <c r="F14" s="104">
        <f t="shared" si="1"/>
        <v>0</v>
      </c>
      <c r="G14">
        <v>0.18910886347293901</v>
      </c>
      <c r="H14">
        <v>0</v>
      </c>
      <c r="I14">
        <v>18640</v>
      </c>
      <c r="J14">
        <v>0</v>
      </c>
      <c r="K14">
        <v>18640</v>
      </c>
      <c r="L14">
        <v>0</v>
      </c>
      <c r="M14">
        <v>0</v>
      </c>
      <c r="N14">
        <v>354</v>
      </c>
      <c r="O14">
        <v>18286</v>
      </c>
      <c r="P14">
        <v>0</v>
      </c>
      <c r="Q14"/>
      <c r="R14"/>
      <c r="S14"/>
      <c r="T14"/>
      <c r="U14"/>
      <c r="V14"/>
      <c r="W14"/>
      <c r="X14">
        <v>7957.69677734375</v>
      </c>
      <c r="Y14"/>
      <c r="Z14"/>
      <c r="AA14" t="s">
        <v>235</v>
      </c>
      <c r="AB14"/>
      <c r="AC14"/>
      <c r="AD14"/>
      <c r="AE14"/>
      <c r="AF14"/>
      <c r="AG14"/>
      <c r="AH14"/>
      <c r="AI14"/>
      <c r="AJ14"/>
      <c r="AK14"/>
      <c r="AL14">
        <v>0</v>
      </c>
      <c r="AM14">
        <v>5261.36846080338</v>
      </c>
      <c r="AN14">
        <v>5261.36846080337</v>
      </c>
      <c r="AO14"/>
      <c r="AP14"/>
      <c r="AQ14"/>
      <c r="AR14"/>
      <c r="AS14">
        <v>8.6408115923404694E-2</v>
      </c>
      <c r="AT14">
        <v>0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>
      <c r="A15" t="s">
        <v>132</v>
      </c>
      <c r="B15" t="s">
        <v>212</v>
      </c>
      <c r="C15" t="s">
        <v>235</v>
      </c>
      <c r="D15" s="104">
        <v>90.230908203124997</v>
      </c>
      <c r="E15" s="104">
        <f t="shared" si="0"/>
        <v>99.640068054199205</v>
      </c>
      <c r="F15" s="104">
        <f t="shared" si="1"/>
        <v>80.840538024902401</v>
      </c>
      <c r="G15">
        <v>24.910017013549801</v>
      </c>
      <c r="H15">
        <v>20.2101345062256</v>
      </c>
      <c r="I15">
        <v>18640</v>
      </c>
      <c r="J15">
        <v>354</v>
      </c>
      <c r="K15">
        <v>18286</v>
      </c>
      <c r="L15">
        <v>0</v>
      </c>
      <c r="M15">
        <v>0</v>
      </c>
      <c r="N15">
        <v>354</v>
      </c>
      <c r="O15">
        <v>18286</v>
      </c>
      <c r="P15">
        <v>0</v>
      </c>
      <c r="Q15"/>
      <c r="R15"/>
      <c r="S15"/>
      <c r="T15"/>
      <c r="U15"/>
      <c r="V15"/>
      <c r="W15"/>
      <c r="X15">
        <v>4474.0927734375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5829.7897549214304</v>
      </c>
      <c r="AM15">
        <v>2402.50047710627</v>
      </c>
      <c r="AN15">
        <v>2467.5895545926501</v>
      </c>
      <c r="AO15"/>
      <c r="AP15"/>
      <c r="AQ15"/>
      <c r="AR15"/>
      <c r="AS15">
        <v>23.757287979126001</v>
      </c>
      <c r="AT15">
        <v>21.359390258789102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133</v>
      </c>
      <c r="B16" t="s">
        <v>213</v>
      </c>
      <c r="C16" t="s">
        <v>32</v>
      </c>
      <c r="D16" s="104">
        <v>0</v>
      </c>
      <c r="E16" s="104">
        <f t="shared" si="0"/>
        <v>0.73098236322402799</v>
      </c>
      <c r="F16" s="104">
        <f t="shared" si="1"/>
        <v>0</v>
      </c>
      <c r="G16">
        <v>0.182745590806007</v>
      </c>
      <c r="H16">
        <v>0</v>
      </c>
      <c r="I16">
        <v>19289</v>
      </c>
      <c r="J16">
        <v>0</v>
      </c>
      <c r="K16">
        <v>19289</v>
      </c>
      <c r="L16">
        <v>0</v>
      </c>
      <c r="M16">
        <v>0</v>
      </c>
      <c r="N16">
        <v>310</v>
      </c>
      <c r="O16">
        <v>18979</v>
      </c>
      <c r="P16">
        <v>0</v>
      </c>
      <c r="Q16"/>
      <c r="R16"/>
      <c r="S16"/>
      <c r="T16"/>
      <c r="U16"/>
      <c r="V16"/>
      <c r="W16"/>
      <c r="X16">
        <v>7957.69677734375</v>
      </c>
      <c r="Y16"/>
      <c r="Z16"/>
      <c r="AA16" t="s">
        <v>235</v>
      </c>
      <c r="AB16"/>
      <c r="AC16"/>
      <c r="AD16"/>
      <c r="AE16"/>
      <c r="AF16"/>
      <c r="AG16"/>
      <c r="AH16"/>
      <c r="AI16"/>
      <c r="AJ16"/>
      <c r="AK16"/>
      <c r="AL16">
        <v>0</v>
      </c>
      <c r="AM16">
        <v>5140.4028474727702</v>
      </c>
      <c r="AN16">
        <v>5140.4028474727302</v>
      </c>
      <c r="AO16"/>
      <c r="AP16"/>
      <c r="AQ16"/>
      <c r="AR16"/>
      <c r="AS16">
        <v>8.3500720560550704E-2</v>
      </c>
      <c r="AT16">
        <v>0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>
      <c r="A17" t="s">
        <v>133</v>
      </c>
      <c r="B17" t="s">
        <v>213</v>
      </c>
      <c r="C17" t="s">
        <v>235</v>
      </c>
      <c r="D17" s="104">
        <v>76.244140625</v>
      </c>
      <c r="E17" s="104">
        <f t="shared" si="0"/>
        <v>84.739440917968807</v>
      </c>
      <c r="F17" s="104">
        <f t="shared" si="1"/>
        <v>67.76416015625</v>
      </c>
      <c r="G17">
        <v>21.184860229492202</v>
      </c>
      <c r="H17">
        <v>16.9410400390625</v>
      </c>
      <c r="I17">
        <v>19289</v>
      </c>
      <c r="J17">
        <v>310</v>
      </c>
      <c r="K17">
        <v>18979</v>
      </c>
      <c r="L17">
        <v>0</v>
      </c>
      <c r="M17">
        <v>0</v>
      </c>
      <c r="N17">
        <v>310</v>
      </c>
      <c r="O17">
        <v>18979</v>
      </c>
      <c r="P17">
        <v>0</v>
      </c>
      <c r="Q17"/>
      <c r="R17"/>
      <c r="S17"/>
      <c r="T17"/>
      <c r="U17"/>
      <c r="V17"/>
      <c r="W17"/>
      <c r="X17">
        <v>4474.0927734375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5800.7353027343797</v>
      </c>
      <c r="AM17">
        <v>2348.3448874619598</v>
      </c>
      <c r="AN17">
        <v>2403.8294138103702</v>
      </c>
      <c r="AO17"/>
      <c r="AP17"/>
      <c r="AQ17"/>
      <c r="AR17"/>
      <c r="AS17">
        <v>20.144138336181602</v>
      </c>
      <c r="AT17">
        <v>17.978927612304702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198</v>
      </c>
      <c r="B18" t="s">
        <v>7</v>
      </c>
      <c r="C18" t="s">
        <v>32</v>
      </c>
      <c r="D18" s="104">
        <v>0</v>
      </c>
      <c r="E18" s="104">
        <f t="shared" si="0"/>
        <v>0.75392752885818404</v>
      </c>
      <c r="F18" s="104">
        <f t="shared" si="1"/>
        <v>0</v>
      </c>
      <c r="G18">
        <v>0.18848188221454601</v>
      </c>
      <c r="H18">
        <v>0</v>
      </c>
      <c r="I18">
        <v>18702</v>
      </c>
      <c r="J18">
        <v>0</v>
      </c>
      <c r="K18">
        <v>18702</v>
      </c>
      <c r="L18">
        <v>0</v>
      </c>
      <c r="M18">
        <v>0</v>
      </c>
      <c r="N18">
        <v>0</v>
      </c>
      <c r="O18">
        <v>18702</v>
      </c>
      <c r="P18">
        <v>0</v>
      </c>
      <c r="Q18"/>
      <c r="R18"/>
      <c r="S18"/>
      <c r="T18"/>
      <c r="U18"/>
      <c r="V18"/>
      <c r="W18"/>
      <c r="X18">
        <v>7957.69677734375</v>
      </c>
      <c r="Y18"/>
      <c r="Z18"/>
      <c r="AA18" t="s">
        <v>235</v>
      </c>
      <c r="AB18"/>
      <c r="AC18"/>
      <c r="AD18"/>
      <c r="AE18"/>
      <c r="AF18"/>
      <c r="AG18"/>
      <c r="AH18"/>
      <c r="AI18"/>
      <c r="AJ18"/>
      <c r="AK18"/>
      <c r="AL18">
        <v>0</v>
      </c>
      <c r="AM18">
        <v>4781.4023018719599</v>
      </c>
      <c r="AN18">
        <v>4781.402301872</v>
      </c>
      <c r="AO18"/>
      <c r="AP18"/>
      <c r="AQ18"/>
      <c r="AR18"/>
      <c r="AS18">
        <v>8.6121648550033597E-2</v>
      </c>
      <c r="AT18">
        <v>0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>
      <c r="A19" t="s">
        <v>198</v>
      </c>
      <c r="B19" t="s">
        <v>7</v>
      </c>
      <c r="C19" t="s">
        <v>235</v>
      </c>
      <c r="D19" s="104">
        <v>0</v>
      </c>
      <c r="E19" s="104">
        <f t="shared" si="0"/>
        <v>0.75392752885818404</v>
      </c>
      <c r="F19" s="104">
        <f t="shared" si="1"/>
        <v>0</v>
      </c>
      <c r="G19">
        <v>0.18848188221454601</v>
      </c>
      <c r="H19">
        <v>0</v>
      </c>
      <c r="I19">
        <v>18702</v>
      </c>
      <c r="J19">
        <v>0</v>
      </c>
      <c r="K19">
        <v>18702</v>
      </c>
      <c r="L19">
        <v>0</v>
      </c>
      <c r="M19">
        <v>0</v>
      </c>
      <c r="N19">
        <v>0</v>
      </c>
      <c r="O19">
        <v>18702</v>
      </c>
      <c r="P19">
        <v>0</v>
      </c>
      <c r="Q19"/>
      <c r="R19"/>
      <c r="S19"/>
      <c r="T19"/>
      <c r="U19"/>
      <c r="V19"/>
      <c r="W19"/>
      <c r="X19">
        <v>4474.0927734375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0</v>
      </c>
      <c r="AM19">
        <v>2191.8326835057101</v>
      </c>
      <c r="AN19">
        <v>2191.8326835057201</v>
      </c>
      <c r="AO19"/>
      <c r="AP19"/>
      <c r="AQ19"/>
      <c r="AR19"/>
      <c r="AS19">
        <v>8.6121648550033597E-2</v>
      </c>
      <c r="AT19">
        <v>0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134</v>
      </c>
      <c r="B20" t="s">
        <v>214</v>
      </c>
      <c r="C20" t="s">
        <v>32</v>
      </c>
      <c r="D20" s="104">
        <v>0</v>
      </c>
      <c r="E20" s="104">
        <f t="shared" si="0"/>
        <v>0.75526034832000799</v>
      </c>
      <c r="F20" s="104">
        <f t="shared" si="1"/>
        <v>0</v>
      </c>
      <c r="G20">
        <v>0.188815087080002</v>
      </c>
      <c r="H20">
        <v>0</v>
      </c>
      <c r="I20">
        <v>18669</v>
      </c>
      <c r="J20">
        <v>0</v>
      </c>
      <c r="K20">
        <v>18669</v>
      </c>
      <c r="L20">
        <v>0</v>
      </c>
      <c r="M20">
        <v>0</v>
      </c>
      <c r="N20">
        <v>372</v>
      </c>
      <c r="O20">
        <v>18297</v>
      </c>
      <c r="P20">
        <v>0</v>
      </c>
      <c r="Q20"/>
      <c r="R20"/>
      <c r="S20"/>
      <c r="T20"/>
      <c r="U20"/>
      <c r="V20"/>
      <c r="W20"/>
      <c r="X20">
        <v>7957.69677734375</v>
      </c>
      <c r="Y20"/>
      <c r="Z20"/>
      <c r="AA20" t="s">
        <v>235</v>
      </c>
      <c r="AB20"/>
      <c r="AC20"/>
      <c r="AD20"/>
      <c r="AE20"/>
      <c r="AF20"/>
      <c r="AG20"/>
      <c r="AH20"/>
      <c r="AI20"/>
      <c r="AJ20"/>
      <c r="AK20"/>
      <c r="AL20">
        <v>0</v>
      </c>
      <c r="AM20">
        <v>4952.1849485088096</v>
      </c>
      <c r="AN20">
        <v>4952.1849485088296</v>
      </c>
      <c r="AO20"/>
      <c r="AP20"/>
      <c r="AQ20"/>
      <c r="AR20"/>
      <c r="AS20">
        <v>8.62738862633705E-2</v>
      </c>
      <c r="AT20">
        <v>0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>
      <c r="A21" t="s">
        <v>134</v>
      </c>
      <c r="B21" t="s">
        <v>214</v>
      </c>
      <c r="C21" t="s">
        <v>235</v>
      </c>
      <c r="D21" s="104">
        <v>94.716619873046795</v>
      </c>
      <c r="E21" s="104">
        <f t="shared" si="0"/>
        <v>104.35186767578119</v>
      </c>
      <c r="F21" s="104">
        <f t="shared" si="1"/>
        <v>85.101066589355597</v>
      </c>
      <c r="G21">
        <v>26.087966918945298</v>
      </c>
      <c r="H21">
        <v>21.275266647338899</v>
      </c>
      <c r="I21">
        <v>18669</v>
      </c>
      <c r="J21">
        <v>372</v>
      </c>
      <c r="K21">
        <v>18297</v>
      </c>
      <c r="L21">
        <v>0</v>
      </c>
      <c r="M21">
        <v>0</v>
      </c>
      <c r="N21">
        <v>372</v>
      </c>
      <c r="O21">
        <v>18297</v>
      </c>
      <c r="P21">
        <v>0</v>
      </c>
      <c r="Q21"/>
      <c r="R21"/>
      <c r="S21"/>
      <c r="T21"/>
      <c r="U21"/>
      <c r="V21"/>
      <c r="W21"/>
      <c r="X21">
        <v>4474.0927734375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5687.2891609438002</v>
      </c>
      <c r="AM21">
        <v>2246.6511229868302</v>
      </c>
      <c r="AN21">
        <v>2315.2095540822202</v>
      </c>
      <c r="AO21"/>
      <c r="AP21"/>
      <c r="AQ21"/>
      <c r="AR21"/>
      <c r="AS21">
        <v>24.907526016235401</v>
      </c>
      <c r="AT21">
        <v>22.452068328857401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135</v>
      </c>
      <c r="B22" t="s">
        <v>215</v>
      </c>
      <c r="C22" t="s">
        <v>32</v>
      </c>
      <c r="D22" s="104">
        <v>0</v>
      </c>
      <c r="E22" s="104">
        <f t="shared" si="0"/>
        <v>0.73314905166625999</v>
      </c>
      <c r="F22" s="104">
        <f t="shared" si="1"/>
        <v>0</v>
      </c>
      <c r="G22">
        <v>0.183287262916565</v>
      </c>
      <c r="H22">
        <v>0</v>
      </c>
      <c r="I22">
        <v>19232</v>
      </c>
      <c r="J22">
        <v>0</v>
      </c>
      <c r="K22">
        <v>19232</v>
      </c>
      <c r="L22">
        <v>0</v>
      </c>
      <c r="M22">
        <v>0</v>
      </c>
      <c r="N22">
        <v>419</v>
      </c>
      <c r="O22">
        <v>18813</v>
      </c>
      <c r="P22">
        <v>0</v>
      </c>
      <c r="Q22"/>
      <c r="R22"/>
      <c r="S22"/>
      <c r="T22"/>
      <c r="U22"/>
      <c r="V22"/>
      <c r="W22"/>
      <c r="X22">
        <v>7957.69677734375</v>
      </c>
      <c r="Y22"/>
      <c r="Z22"/>
      <c r="AA22" t="s">
        <v>235</v>
      </c>
      <c r="AB22"/>
      <c r="AC22"/>
      <c r="AD22"/>
      <c r="AE22"/>
      <c r="AF22"/>
      <c r="AG22"/>
      <c r="AH22"/>
      <c r="AI22"/>
      <c r="AJ22"/>
      <c r="AK22"/>
      <c r="AL22">
        <v>0</v>
      </c>
      <c r="AM22">
        <v>4988.4033739086799</v>
      </c>
      <c r="AN22">
        <v>4988.4033739086799</v>
      </c>
      <c r="AO22"/>
      <c r="AP22"/>
      <c r="AQ22"/>
      <c r="AR22"/>
      <c r="AS22">
        <v>8.3748206496238695E-2</v>
      </c>
      <c r="AT22">
        <v>0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>
      <c r="A23" t="s">
        <v>135</v>
      </c>
      <c r="B23" t="s">
        <v>215</v>
      </c>
      <c r="C23" t="s">
        <v>235</v>
      </c>
      <c r="D23" s="104">
        <v>103.6585327148438</v>
      </c>
      <c r="E23" s="104">
        <f t="shared" si="0"/>
        <v>113.59474945068359</v>
      </c>
      <c r="F23" s="104">
        <f t="shared" si="1"/>
        <v>93.74324798584</v>
      </c>
      <c r="G23">
        <v>28.398687362670898</v>
      </c>
      <c r="H23">
        <v>23.43581199646</v>
      </c>
      <c r="I23">
        <v>19232</v>
      </c>
      <c r="J23">
        <v>419</v>
      </c>
      <c r="K23">
        <v>18813</v>
      </c>
      <c r="L23">
        <v>0</v>
      </c>
      <c r="M23">
        <v>0</v>
      </c>
      <c r="N23">
        <v>419</v>
      </c>
      <c r="O23">
        <v>18813</v>
      </c>
      <c r="P23">
        <v>0</v>
      </c>
      <c r="Q23"/>
      <c r="R23"/>
      <c r="S23"/>
      <c r="T23"/>
      <c r="U23"/>
      <c r="V23"/>
      <c r="W23"/>
      <c r="X23">
        <v>4474.0927734375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5741.2036785408</v>
      </c>
      <c r="AM23">
        <v>2257.64257284327</v>
      </c>
      <c r="AN23">
        <v>2333.5375449359799</v>
      </c>
      <c r="AO23"/>
      <c r="AP23"/>
      <c r="AQ23"/>
      <c r="AR23"/>
      <c r="AS23">
        <v>27.181352615356399</v>
      </c>
      <c r="AT23">
        <v>24.649274826049801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136</v>
      </c>
      <c r="B24" t="s">
        <v>216</v>
      </c>
      <c r="C24" t="s">
        <v>32</v>
      </c>
      <c r="D24" s="104">
        <v>0</v>
      </c>
      <c r="E24" s="104">
        <f t="shared" si="0"/>
        <v>0.79823482036590399</v>
      </c>
      <c r="F24" s="104">
        <f t="shared" si="1"/>
        <v>0</v>
      </c>
      <c r="G24">
        <v>0.199558705091476</v>
      </c>
      <c r="H24">
        <v>0</v>
      </c>
      <c r="I24">
        <v>17664</v>
      </c>
      <c r="J24">
        <v>0</v>
      </c>
      <c r="K24">
        <v>17664</v>
      </c>
      <c r="L24">
        <v>0</v>
      </c>
      <c r="M24">
        <v>0</v>
      </c>
      <c r="N24">
        <v>290</v>
      </c>
      <c r="O24">
        <v>17374</v>
      </c>
      <c r="P24">
        <v>0</v>
      </c>
      <c r="Q24"/>
      <c r="R24"/>
      <c r="S24"/>
      <c r="T24"/>
      <c r="U24"/>
      <c r="V24"/>
      <c r="W24"/>
      <c r="X24">
        <v>7957.69677734375</v>
      </c>
      <c r="Y24"/>
      <c r="Z24"/>
      <c r="AA24" t="s">
        <v>235</v>
      </c>
      <c r="AB24"/>
      <c r="AC24"/>
      <c r="AD24"/>
      <c r="AE24"/>
      <c r="AF24"/>
      <c r="AG24"/>
      <c r="AH24"/>
      <c r="AI24"/>
      <c r="AJ24"/>
      <c r="AK24"/>
      <c r="AL24">
        <v>0</v>
      </c>
      <c r="AM24">
        <v>4886.4024611763298</v>
      </c>
      <c r="AN24">
        <v>4886.4024611763098</v>
      </c>
      <c r="AO24"/>
      <c r="AP24"/>
      <c r="AQ24"/>
      <c r="AR24"/>
      <c r="AS24">
        <v>9.1182671487331404E-2</v>
      </c>
      <c r="AT24">
        <v>0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>
      <c r="A25" t="s">
        <v>136</v>
      </c>
      <c r="B25" t="s">
        <v>216</v>
      </c>
      <c r="C25" t="s">
        <v>235</v>
      </c>
      <c r="D25" s="104">
        <v>77.900396728515602</v>
      </c>
      <c r="E25" s="104">
        <f t="shared" si="0"/>
        <v>86.875007629394403</v>
      </c>
      <c r="F25" s="104">
        <f t="shared" si="1"/>
        <v>68.942863464355597</v>
      </c>
      <c r="G25">
        <v>21.718751907348601</v>
      </c>
      <c r="H25">
        <v>17.235715866088899</v>
      </c>
      <c r="I25">
        <v>17664</v>
      </c>
      <c r="J25">
        <v>290</v>
      </c>
      <c r="K25">
        <v>17374</v>
      </c>
      <c r="L25">
        <v>0</v>
      </c>
      <c r="M25">
        <v>0</v>
      </c>
      <c r="N25">
        <v>290</v>
      </c>
      <c r="O25">
        <v>17374</v>
      </c>
      <c r="P25">
        <v>0</v>
      </c>
      <c r="Q25"/>
      <c r="R25"/>
      <c r="S25"/>
      <c r="T25"/>
      <c r="U25"/>
      <c r="V25"/>
      <c r="W25"/>
      <c r="X25">
        <v>4474.0927734375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5586.44577720905</v>
      </c>
      <c r="AM25">
        <v>2206.2628680124099</v>
      </c>
      <c r="AN25">
        <v>2261.7572658649301</v>
      </c>
      <c r="AO25"/>
      <c r="AP25"/>
      <c r="AQ25"/>
      <c r="AR25"/>
      <c r="AS25">
        <v>20.6192836761475</v>
      </c>
      <c r="AT25">
        <v>18.332023620605501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137</v>
      </c>
      <c r="B26" t="s">
        <v>217</v>
      </c>
      <c r="C26" t="s">
        <v>32</v>
      </c>
      <c r="D26" s="104">
        <v>0.250106692314148</v>
      </c>
      <c r="E26" s="104">
        <f t="shared" si="0"/>
        <v>1.194629430770876</v>
      </c>
      <c r="F26" s="104">
        <f t="shared" si="1"/>
        <v>1.050421316176652E-2</v>
      </c>
      <c r="G26">
        <v>0.29865735769271901</v>
      </c>
      <c r="H26">
        <v>2.6260532904416301E-3</v>
      </c>
      <c r="I26">
        <v>18816</v>
      </c>
      <c r="J26">
        <v>1</v>
      </c>
      <c r="K26">
        <v>18815</v>
      </c>
      <c r="L26">
        <v>0</v>
      </c>
      <c r="M26">
        <v>1</v>
      </c>
      <c r="N26">
        <v>303</v>
      </c>
      <c r="O26">
        <v>18512</v>
      </c>
      <c r="P26">
        <v>0</v>
      </c>
      <c r="Q26"/>
      <c r="R26"/>
      <c r="S26"/>
      <c r="T26"/>
      <c r="U26"/>
      <c r="V26"/>
      <c r="W26"/>
      <c r="X26">
        <v>7957.69677734375</v>
      </c>
      <c r="Y26"/>
      <c r="Z26"/>
      <c r="AA26" t="s">
        <v>235</v>
      </c>
      <c r="AB26">
        <v>3.2737722973539799E-3</v>
      </c>
      <c r="AC26"/>
      <c r="AD26"/>
      <c r="AE26">
        <v>1.10323397445181E-2</v>
      </c>
      <c r="AF26">
        <v>0</v>
      </c>
      <c r="AG26">
        <v>0.32630896847402902</v>
      </c>
      <c r="AH26"/>
      <c r="AI26"/>
      <c r="AJ26">
        <v>1.0971105940413901</v>
      </c>
      <c r="AK26">
        <v>0</v>
      </c>
      <c r="AL26">
        <v>10077.0400390625</v>
      </c>
      <c r="AM26">
        <v>4961.1410897819896</v>
      </c>
      <c r="AN26">
        <v>4961.4129806700303</v>
      </c>
      <c r="AO26"/>
      <c r="AP26"/>
      <c r="AQ26"/>
      <c r="AR26"/>
      <c r="AS26">
        <v>0.15563504397869099</v>
      </c>
      <c r="AT26">
        <v>1.6944399103522301E-2</v>
      </c>
      <c r="AU26"/>
      <c r="AV26"/>
      <c r="AW26"/>
      <c r="AX26"/>
      <c r="AY26"/>
      <c r="AZ26"/>
      <c r="BA26">
        <v>6.90942342875906E-3</v>
      </c>
      <c r="BB26">
        <v>0</v>
      </c>
      <c r="BC26"/>
      <c r="BD26"/>
      <c r="BE26">
        <v>0.68750526162569003</v>
      </c>
      <c r="BF26">
        <v>0</v>
      </c>
    </row>
    <row r="27" spans="1:58">
      <c r="A27" t="s">
        <v>137</v>
      </c>
      <c r="B27" t="s">
        <v>217</v>
      </c>
      <c r="C27" t="s">
        <v>235</v>
      </c>
      <c r="D27" s="104">
        <v>76.397094726562599</v>
      </c>
      <c r="E27" s="104">
        <f t="shared" si="0"/>
        <v>85.007308959960795</v>
      </c>
      <c r="F27" s="104">
        <f t="shared" si="1"/>
        <v>67.802612304687599</v>
      </c>
      <c r="G27">
        <v>21.251827239990199</v>
      </c>
      <c r="H27">
        <v>16.9506530761719</v>
      </c>
      <c r="I27">
        <v>18816</v>
      </c>
      <c r="J27">
        <v>303</v>
      </c>
      <c r="K27">
        <v>18513</v>
      </c>
      <c r="L27">
        <v>0</v>
      </c>
      <c r="M27">
        <v>1</v>
      </c>
      <c r="N27">
        <v>303</v>
      </c>
      <c r="O27">
        <v>18512</v>
      </c>
      <c r="P27">
        <v>0</v>
      </c>
      <c r="Q27"/>
      <c r="R27"/>
      <c r="S27"/>
      <c r="T27"/>
      <c r="U27"/>
      <c r="V27"/>
      <c r="W27"/>
      <c r="X27">
        <v>4474.0927734375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5656.5515918291003</v>
      </c>
      <c r="AM27">
        <v>2246.23496809569</v>
      </c>
      <c r="AN27">
        <v>2301.1523754612899</v>
      </c>
      <c r="AO27"/>
      <c r="AP27"/>
      <c r="AQ27"/>
      <c r="AR27"/>
      <c r="AS27">
        <v>20.197023391723601</v>
      </c>
      <c r="AT27">
        <v>18.002550125122099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138</v>
      </c>
      <c r="B28" t="s">
        <v>218</v>
      </c>
      <c r="C28" t="s">
        <v>32</v>
      </c>
      <c r="D28" s="104">
        <v>0.26345038414001398</v>
      </c>
      <c r="E28" s="104">
        <f t="shared" si="0"/>
        <v>1.25837194919586</v>
      </c>
      <c r="F28" s="104">
        <f t="shared" si="1"/>
        <v>1.106461975723504E-2</v>
      </c>
      <c r="G28">
        <v>0.31459298729896501</v>
      </c>
      <c r="H28">
        <v>2.7661549393087599E-3</v>
      </c>
      <c r="I28">
        <v>17863</v>
      </c>
      <c r="J28">
        <v>1</v>
      </c>
      <c r="K28">
        <v>17862</v>
      </c>
      <c r="L28">
        <v>0</v>
      </c>
      <c r="M28">
        <v>1</v>
      </c>
      <c r="N28">
        <v>345</v>
      </c>
      <c r="O28">
        <v>17517</v>
      </c>
      <c r="P28">
        <v>0</v>
      </c>
      <c r="Q28"/>
      <c r="R28"/>
      <c r="S28"/>
      <c r="T28"/>
      <c r="U28"/>
      <c r="V28"/>
      <c r="W28"/>
      <c r="X28">
        <v>7957.69677734375</v>
      </c>
      <c r="Y28"/>
      <c r="Z28"/>
      <c r="AA28" t="s">
        <v>235</v>
      </c>
      <c r="AB28">
        <v>2.8705495572386702E-3</v>
      </c>
      <c r="AC28"/>
      <c r="AD28"/>
      <c r="AE28">
        <v>9.6726142142679102E-3</v>
      </c>
      <c r="AF28">
        <v>0</v>
      </c>
      <c r="AG28">
        <v>0.28623330882594999</v>
      </c>
      <c r="AH28"/>
      <c r="AI28"/>
      <c r="AJ28">
        <v>0.96255139247965904</v>
      </c>
      <c r="AK28">
        <v>0</v>
      </c>
      <c r="AL28">
        <v>10381.181640625</v>
      </c>
      <c r="AM28">
        <v>5001.4196352537401</v>
      </c>
      <c r="AN28">
        <v>5001.72080314296</v>
      </c>
      <c r="AO28"/>
      <c r="AP28"/>
      <c r="AQ28"/>
      <c r="AR28"/>
      <c r="AS28">
        <v>0.16393883526325201</v>
      </c>
      <c r="AT28">
        <v>1.78483985364437E-2</v>
      </c>
      <c r="AU28"/>
      <c r="AV28"/>
      <c r="AW28"/>
      <c r="AX28"/>
      <c r="AY28"/>
      <c r="AZ28"/>
      <c r="BA28">
        <v>6.05789493945627E-3</v>
      </c>
      <c r="BB28">
        <v>0</v>
      </c>
      <c r="BC28"/>
      <c r="BD28"/>
      <c r="BE28">
        <v>0.60314580959382402</v>
      </c>
      <c r="BF28">
        <v>0</v>
      </c>
    </row>
    <row r="29" spans="1:58">
      <c r="A29" t="s">
        <v>138</v>
      </c>
      <c r="B29" t="s">
        <v>218</v>
      </c>
      <c r="C29" t="s">
        <v>235</v>
      </c>
      <c r="D29" s="104">
        <v>91.776983642578202</v>
      </c>
      <c r="E29" s="104">
        <f t="shared" si="0"/>
        <v>101.4716949462892</v>
      </c>
      <c r="F29" s="104">
        <f t="shared" si="1"/>
        <v>82.102218627929602</v>
      </c>
      <c r="G29">
        <v>25.367923736572301</v>
      </c>
      <c r="H29">
        <v>20.525554656982401</v>
      </c>
      <c r="I29">
        <v>17863</v>
      </c>
      <c r="J29">
        <v>345</v>
      </c>
      <c r="K29">
        <v>17518</v>
      </c>
      <c r="L29">
        <v>0</v>
      </c>
      <c r="M29">
        <v>1</v>
      </c>
      <c r="N29">
        <v>345</v>
      </c>
      <c r="O29">
        <v>17517</v>
      </c>
      <c r="P29">
        <v>0</v>
      </c>
      <c r="Q29"/>
      <c r="R29"/>
      <c r="S29"/>
      <c r="T29"/>
      <c r="U29"/>
      <c r="V29"/>
      <c r="W29"/>
      <c r="X29">
        <v>4474.0927734375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5654.5208404098703</v>
      </c>
      <c r="AM29">
        <v>2266.4948129872801</v>
      </c>
      <c r="AN29">
        <v>2331.9300130914598</v>
      </c>
      <c r="AO29"/>
      <c r="AP29"/>
      <c r="AQ29"/>
      <c r="AR29"/>
      <c r="AS29">
        <v>24.180192947387699</v>
      </c>
      <c r="AT29">
        <v>21.709600448608398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139</v>
      </c>
      <c r="B30" t="s">
        <v>219</v>
      </c>
      <c r="C30" t="s">
        <v>32</v>
      </c>
      <c r="D30" s="104">
        <v>0</v>
      </c>
      <c r="E30" s="104">
        <f t="shared" si="0"/>
        <v>0.73744392395019598</v>
      </c>
      <c r="F30" s="104">
        <f t="shared" si="1"/>
        <v>0</v>
      </c>
      <c r="G30">
        <v>0.18436098098754899</v>
      </c>
      <c r="H30">
        <v>0</v>
      </c>
      <c r="I30">
        <v>19120</v>
      </c>
      <c r="J30">
        <v>0</v>
      </c>
      <c r="K30">
        <v>19120</v>
      </c>
      <c r="L30">
        <v>0</v>
      </c>
      <c r="M30">
        <v>0</v>
      </c>
      <c r="N30">
        <v>360</v>
      </c>
      <c r="O30">
        <v>18760</v>
      </c>
      <c r="P30">
        <v>0</v>
      </c>
      <c r="Q30"/>
      <c r="R30"/>
      <c r="S30"/>
      <c r="T30"/>
      <c r="U30"/>
      <c r="V30"/>
      <c r="W30"/>
      <c r="X30">
        <v>7957.69677734375</v>
      </c>
      <c r="Y30"/>
      <c r="Z30"/>
      <c r="AA30" t="s">
        <v>235</v>
      </c>
      <c r="AB30"/>
      <c r="AC30"/>
      <c r="AD30"/>
      <c r="AE30"/>
      <c r="AF30"/>
      <c r="AG30"/>
      <c r="AH30"/>
      <c r="AI30"/>
      <c r="AJ30"/>
      <c r="AK30"/>
      <c r="AL30">
        <v>0</v>
      </c>
      <c r="AM30">
        <v>5086.0720755222001</v>
      </c>
      <c r="AN30">
        <v>5086.0720755221901</v>
      </c>
      <c r="AO30"/>
      <c r="AP30"/>
      <c r="AQ30"/>
      <c r="AR30"/>
      <c r="AS30">
        <v>8.4238804876804393E-2</v>
      </c>
      <c r="AT30">
        <v>0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>
      <c r="A31" t="s">
        <v>139</v>
      </c>
      <c r="B31" t="s">
        <v>219</v>
      </c>
      <c r="C31" t="s">
        <v>235</v>
      </c>
      <c r="D31" s="104">
        <v>89.449243164062608</v>
      </c>
      <c r="E31" s="104">
        <f t="shared" si="0"/>
        <v>98.698661804199205</v>
      </c>
      <c r="F31" s="104">
        <f t="shared" si="1"/>
        <v>80.217964172363196</v>
      </c>
      <c r="G31">
        <v>24.674665451049801</v>
      </c>
      <c r="H31">
        <v>20.054491043090799</v>
      </c>
      <c r="I31">
        <v>19120</v>
      </c>
      <c r="J31">
        <v>360</v>
      </c>
      <c r="K31">
        <v>18760</v>
      </c>
      <c r="L31">
        <v>0</v>
      </c>
      <c r="M31">
        <v>0</v>
      </c>
      <c r="N31">
        <v>360</v>
      </c>
      <c r="O31">
        <v>18760</v>
      </c>
      <c r="P31">
        <v>0</v>
      </c>
      <c r="Q31"/>
      <c r="R31"/>
      <c r="S31"/>
      <c r="T31"/>
      <c r="U31"/>
      <c r="V31"/>
      <c r="W31"/>
      <c r="X31">
        <v>4474.0927734375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5643.3207994249096</v>
      </c>
      <c r="AM31">
        <v>2317.5018665175398</v>
      </c>
      <c r="AN31">
        <v>2380.12188826685</v>
      </c>
      <c r="AO31"/>
      <c r="AP31"/>
      <c r="AQ31"/>
      <c r="AR31"/>
      <c r="AS31">
        <v>23.5415153503418</v>
      </c>
      <c r="AT31">
        <v>21.1842861175537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182</v>
      </c>
      <c r="B32" t="s">
        <v>7</v>
      </c>
      <c r="C32" t="s">
        <v>32</v>
      </c>
      <c r="D32" s="104">
        <v>0</v>
      </c>
      <c r="E32" s="104">
        <f t="shared" si="0"/>
        <v>0.74058163166045998</v>
      </c>
      <c r="F32" s="104">
        <f t="shared" si="1"/>
        <v>0</v>
      </c>
      <c r="G32">
        <v>0.185145407915115</v>
      </c>
      <c r="H32">
        <v>0</v>
      </c>
      <c r="I32">
        <v>19039</v>
      </c>
      <c r="J32">
        <v>0</v>
      </c>
      <c r="K32">
        <v>19039</v>
      </c>
      <c r="L32">
        <v>0</v>
      </c>
      <c r="M32">
        <v>0</v>
      </c>
      <c r="N32">
        <v>1</v>
      </c>
      <c r="O32">
        <v>19038</v>
      </c>
      <c r="P32">
        <v>0</v>
      </c>
      <c r="Q32"/>
      <c r="R32"/>
      <c r="S32"/>
      <c r="T32"/>
      <c r="U32"/>
      <c r="V32"/>
      <c r="W32"/>
      <c r="X32">
        <v>7957.69677734375</v>
      </c>
      <c r="Y32"/>
      <c r="Z32"/>
      <c r="AA32" t="s">
        <v>235</v>
      </c>
      <c r="AB32"/>
      <c r="AC32"/>
      <c r="AD32"/>
      <c r="AE32"/>
      <c r="AF32"/>
      <c r="AG32"/>
      <c r="AH32"/>
      <c r="AI32"/>
      <c r="AJ32"/>
      <c r="AK32"/>
      <c r="AL32">
        <v>0</v>
      </c>
      <c r="AM32">
        <v>4826.4751732104596</v>
      </c>
      <c r="AN32">
        <v>4826.4751732104396</v>
      </c>
      <c r="AO32"/>
      <c r="AP32"/>
      <c r="AQ32"/>
      <c r="AR32"/>
      <c r="AS32">
        <v>8.4597200155258206E-2</v>
      </c>
      <c r="AT32">
        <v>0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>
      <c r="A33" t="s">
        <v>182</v>
      </c>
      <c r="B33" t="s">
        <v>7</v>
      </c>
      <c r="C33" t="s">
        <v>235</v>
      </c>
      <c r="D33" s="104">
        <v>0.24717714786529599</v>
      </c>
      <c r="E33" s="104">
        <f t="shared" si="0"/>
        <v>1.180635213851928</v>
      </c>
      <c r="F33" s="104">
        <f t="shared" si="1"/>
        <v>1.03811789304018E-2</v>
      </c>
      <c r="G33">
        <v>0.29515880346298201</v>
      </c>
      <c r="H33">
        <v>2.5952947326004501E-3</v>
      </c>
      <c r="I33">
        <v>19039</v>
      </c>
      <c r="J33">
        <v>1</v>
      </c>
      <c r="K33">
        <v>19038</v>
      </c>
      <c r="L33">
        <v>0</v>
      </c>
      <c r="M33">
        <v>0</v>
      </c>
      <c r="N33">
        <v>1</v>
      </c>
      <c r="O33">
        <v>19038</v>
      </c>
      <c r="P33">
        <v>0</v>
      </c>
      <c r="Q33"/>
      <c r="R33"/>
      <c r="S33"/>
      <c r="T33"/>
      <c r="U33"/>
      <c r="V33"/>
      <c r="W33"/>
      <c r="X33">
        <v>4474.0927734375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5098.51806640625</v>
      </c>
      <c r="AM33">
        <v>2208.0205445336201</v>
      </c>
      <c r="AN33">
        <v>2208.1723643520099</v>
      </c>
      <c r="AO33"/>
      <c r="AP33"/>
      <c r="AQ33"/>
      <c r="AR33"/>
      <c r="AS33">
        <v>0.153812021017075</v>
      </c>
      <c r="AT33">
        <v>1.67459324002266E-2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236</v>
      </c>
      <c r="B34"/>
      <c r="C34" t="s">
        <v>196</v>
      </c>
      <c r="D34" s="104">
        <v>35675.75</v>
      </c>
      <c r="E34" s="104">
        <f t="shared" si="0"/>
        <v>39160.3203125</v>
      </c>
      <c r="F34" s="104">
        <f t="shared" si="1"/>
        <v>32879.578125</v>
      </c>
      <c r="G34">
        <v>9790.080078125</v>
      </c>
      <c r="H34">
        <v>8219.89453125</v>
      </c>
      <c r="I34">
        <v>17647</v>
      </c>
      <c r="J34">
        <v>17638</v>
      </c>
      <c r="K34">
        <v>9</v>
      </c>
      <c r="L34">
        <v>0</v>
      </c>
      <c r="M34">
        <v>17638</v>
      </c>
      <c r="N34">
        <v>0</v>
      </c>
      <c r="O34">
        <v>9</v>
      </c>
      <c r="P34">
        <v>0</v>
      </c>
      <c r="Q34"/>
      <c r="R34"/>
      <c r="S34"/>
      <c r="T34"/>
      <c r="U34"/>
      <c r="V34"/>
      <c r="W34"/>
      <c r="X34">
        <v>7957.69677734375</v>
      </c>
      <c r="Y34"/>
      <c r="Z34"/>
      <c r="AA34" t="s">
        <v>201</v>
      </c>
      <c r="AB34"/>
      <c r="AC34"/>
      <c r="AD34"/>
      <c r="AE34"/>
      <c r="AF34"/>
      <c r="AG34">
        <v>100</v>
      </c>
      <c r="AH34"/>
      <c r="AI34"/>
      <c r="AJ34">
        <v>100.001119813654</v>
      </c>
      <c r="AK34">
        <v>99.998880186345801</v>
      </c>
      <c r="AL34">
        <v>10084.6562851857</v>
      </c>
      <c r="AM34">
        <v>5203.7823893229197</v>
      </c>
      <c r="AN34">
        <v>10082.167031201299</v>
      </c>
      <c r="AO34"/>
      <c r="AP34"/>
      <c r="AQ34"/>
      <c r="AR34"/>
      <c r="AS34">
        <v>9335.7568359375</v>
      </c>
      <c r="AT34">
        <v>8546.0927734375</v>
      </c>
      <c r="AU34"/>
      <c r="AV34"/>
      <c r="AW34"/>
      <c r="AX34"/>
      <c r="AY34"/>
      <c r="AZ34"/>
      <c r="BA34"/>
      <c r="BB34"/>
      <c r="BC34"/>
      <c r="BD34"/>
      <c r="BE34">
        <v>100.00051166696601</v>
      </c>
      <c r="BF34">
        <v>99.999488333033895</v>
      </c>
    </row>
    <row r="35" spans="1:58">
      <c r="A35" t="s">
        <v>236</v>
      </c>
      <c r="B35"/>
      <c r="C35" t="s">
        <v>201</v>
      </c>
      <c r="D35" s="104">
        <v>0</v>
      </c>
      <c r="E35" s="104">
        <f t="shared" si="0"/>
        <v>0.79900383949279596</v>
      </c>
      <c r="F35" s="104">
        <f t="shared" si="1"/>
        <v>0</v>
      </c>
      <c r="G35">
        <v>0.19975095987319899</v>
      </c>
      <c r="H35">
        <v>0</v>
      </c>
      <c r="I35">
        <v>17647</v>
      </c>
      <c r="J35">
        <v>0</v>
      </c>
      <c r="K35">
        <v>17647</v>
      </c>
      <c r="L35">
        <v>0</v>
      </c>
      <c r="M35">
        <v>17638</v>
      </c>
      <c r="N35">
        <v>0</v>
      </c>
      <c r="O35">
        <v>9</v>
      </c>
      <c r="P35">
        <v>0</v>
      </c>
      <c r="Q35"/>
      <c r="R35"/>
      <c r="S35"/>
      <c r="T35"/>
      <c r="U35"/>
      <c r="V35"/>
      <c r="W35"/>
      <c r="X35">
        <v>4474.0927734375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0</v>
      </c>
      <c r="AM35">
        <v>2851.3731283059401</v>
      </c>
      <c r="AN35">
        <v>2851.3731283059401</v>
      </c>
      <c r="AO35"/>
      <c r="AP35"/>
      <c r="AQ35"/>
      <c r="AR35"/>
      <c r="AS35">
        <v>9.1270513832569095E-2</v>
      </c>
      <c r="AT35">
        <v>0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237</v>
      </c>
      <c r="B36"/>
      <c r="C36" t="s">
        <v>196</v>
      </c>
      <c r="D36" s="104">
        <v>0</v>
      </c>
      <c r="E36" s="104">
        <f t="shared" si="0"/>
        <v>0.863078653812408</v>
      </c>
      <c r="F36" s="104">
        <f t="shared" si="1"/>
        <v>0</v>
      </c>
      <c r="G36">
        <v>0.215769663453102</v>
      </c>
      <c r="H36">
        <v>0</v>
      </c>
      <c r="I36">
        <v>16337</v>
      </c>
      <c r="J36">
        <v>0</v>
      </c>
      <c r="K36">
        <v>16337</v>
      </c>
      <c r="L36">
        <v>0</v>
      </c>
      <c r="M36">
        <v>0</v>
      </c>
      <c r="N36">
        <v>16329</v>
      </c>
      <c r="O36">
        <v>8</v>
      </c>
      <c r="P36">
        <v>0</v>
      </c>
      <c r="Q36"/>
      <c r="R36"/>
      <c r="S36"/>
      <c r="T36"/>
      <c r="U36"/>
      <c r="V36"/>
      <c r="W36"/>
      <c r="X36">
        <v>7957.69677734375</v>
      </c>
      <c r="Y36"/>
      <c r="Z36"/>
      <c r="AA36" t="s">
        <v>201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5024.4560465579498</v>
      </c>
      <c r="AN36">
        <v>5024.4560465579398</v>
      </c>
      <c r="AO36"/>
      <c r="AP36"/>
      <c r="AQ36"/>
      <c r="AR36"/>
      <c r="AS36">
        <v>9.8589442670345306E-2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237</v>
      </c>
      <c r="B37"/>
      <c r="C37" t="s">
        <v>201</v>
      </c>
      <c r="D37" s="104">
        <v>35867.037499999999</v>
      </c>
      <c r="E37" s="104">
        <f t="shared" si="0"/>
        <v>39596.0546875</v>
      </c>
      <c r="F37" s="104">
        <f t="shared" si="1"/>
        <v>32915.47265625</v>
      </c>
      <c r="G37">
        <v>9899.013671875</v>
      </c>
      <c r="H37">
        <v>8228.8681640625</v>
      </c>
      <c r="I37">
        <v>16337</v>
      </c>
      <c r="J37">
        <v>16329</v>
      </c>
      <c r="K37">
        <v>8</v>
      </c>
      <c r="L37">
        <v>0</v>
      </c>
      <c r="M37">
        <v>0</v>
      </c>
      <c r="N37">
        <v>16329</v>
      </c>
      <c r="O37">
        <v>8</v>
      </c>
      <c r="P37">
        <v>0</v>
      </c>
      <c r="Q37"/>
      <c r="R37"/>
      <c r="S37"/>
      <c r="T37"/>
      <c r="U37"/>
      <c r="V37"/>
      <c r="W37"/>
      <c r="X37">
        <v>4474.0927734375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5687.8824033712099</v>
      </c>
      <c r="AM37">
        <v>2485.0461730956999</v>
      </c>
      <c r="AN37">
        <v>5686.3140193446197</v>
      </c>
      <c r="AO37"/>
      <c r="AP37"/>
      <c r="AQ37"/>
      <c r="AR37"/>
      <c r="AS37">
        <v>9411.0029296875</v>
      </c>
      <c r="AT37">
        <v>8572.06640625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140</v>
      </c>
      <c r="B38" t="s">
        <v>206</v>
      </c>
      <c r="C38" t="s">
        <v>179</v>
      </c>
      <c r="D38" s="104">
        <v>56.096948242187601</v>
      </c>
      <c r="E38" s="104">
        <f t="shared" si="0"/>
        <v>63.416442871093601</v>
      </c>
      <c r="F38" s="104">
        <f t="shared" si="1"/>
        <v>48.788814544677599</v>
      </c>
      <c r="G38">
        <v>15.8541107177734</v>
      </c>
      <c r="H38">
        <v>12.1972036361694</v>
      </c>
      <c r="I38">
        <v>19072</v>
      </c>
      <c r="J38">
        <v>226</v>
      </c>
      <c r="K38">
        <v>18846</v>
      </c>
      <c r="L38">
        <v>0</v>
      </c>
      <c r="M38">
        <v>226</v>
      </c>
      <c r="N38">
        <v>0</v>
      </c>
      <c r="O38">
        <v>18846</v>
      </c>
      <c r="P38">
        <v>0</v>
      </c>
      <c r="Q38"/>
      <c r="R38"/>
      <c r="S38"/>
      <c r="T38"/>
      <c r="U38"/>
      <c r="V38"/>
      <c r="W38"/>
      <c r="X38">
        <v>8077.84716796875</v>
      </c>
      <c r="Y38"/>
      <c r="Z38"/>
      <c r="AA38" t="s">
        <v>200</v>
      </c>
      <c r="AB38"/>
      <c r="AC38"/>
      <c r="AD38"/>
      <c r="AE38"/>
      <c r="AF38"/>
      <c r="AG38">
        <v>100</v>
      </c>
      <c r="AH38"/>
      <c r="AI38"/>
      <c r="AJ38">
        <v>100.65894858407501</v>
      </c>
      <c r="AK38">
        <v>99.341051415924696</v>
      </c>
      <c r="AL38">
        <v>10158.871724626701</v>
      </c>
      <c r="AM38">
        <v>3632.0554247668601</v>
      </c>
      <c r="AN38">
        <v>3709.3971028167998</v>
      </c>
      <c r="AO38"/>
      <c r="AP38"/>
      <c r="AQ38"/>
      <c r="AR38"/>
      <c r="AS38">
        <v>14.957490921020501</v>
      </c>
      <c r="AT38">
        <v>13.091721534729</v>
      </c>
      <c r="AU38"/>
      <c r="AV38"/>
      <c r="AW38"/>
      <c r="AX38"/>
      <c r="AY38"/>
      <c r="AZ38"/>
      <c r="BA38"/>
      <c r="BB38"/>
      <c r="BC38"/>
      <c r="BD38"/>
      <c r="BE38">
        <v>100.30108882405101</v>
      </c>
      <c r="BF38">
        <v>99.698911175949206</v>
      </c>
    </row>
    <row r="39" spans="1:58">
      <c r="A39" t="s">
        <v>140</v>
      </c>
      <c r="B39" t="s">
        <v>206</v>
      </c>
      <c r="C39" t="s">
        <v>200</v>
      </c>
      <c r="D39" s="104">
        <v>0</v>
      </c>
      <c r="E39" s="104">
        <f t="shared" si="0"/>
        <v>0.73930007219314398</v>
      </c>
      <c r="F39" s="104">
        <f t="shared" si="1"/>
        <v>0</v>
      </c>
      <c r="G39">
        <v>0.18482501804828599</v>
      </c>
      <c r="H39">
        <v>0</v>
      </c>
      <c r="I39">
        <v>19072</v>
      </c>
      <c r="J39">
        <v>0</v>
      </c>
      <c r="K39">
        <v>19072</v>
      </c>
      <c r="L39">
        <v>0</v>
      </c>
      <c r="M39">
        <v>226</v>
      </c>
      <c r="N39">
        <v>0</v>
      </c>
      <c r="O39">
        <v>18846</v>
      </c>
      <c r="P39">
        <v>0</v>
      </c>
      <c r="Q39"/>
      <c r="R39"/>
      <c r="S39"/>
      <c r="T39"/>
      <c r="U39"/>
      <c r="V39"/>
      <c r="W39"/>
      <c r="X39">
        <v>5775.71923828125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0</v>
      </c>
      <c r="AM39">
        <v>3994.0359418216199</v>
      </c>
      <c r="AN39">
        <v>3994.0359418216199</v>
      </c>
      <c r="AO39"/>
      <c r="AP39"/>
      <c r="AQ39"/>
      <c r="AR39"/>
      <c r="AS39">
        <v>8.4450818598270402E-2</v>
      </c>
      <c r="AT39">
        <v>0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141</v>
      </c>
      <c r="B40" t="s">
        <v>207</v>
      </c>
      <c r="C40" t="s">
        <v>179</v>
      </c>
      <c r="D40" s="104">
        <v>39.642529296874997</v>
      </c>
      <c r="E40" s="104">
        <f t="shared" si="0"/>
        <v>46.237541198730398</v>
      </c>
      <c r="F40" s="104">
        <f t="shared" si="1"/>
        <v>33.056743621826158</v>
      </c>
      <c r="G40">
        <v>11.559385299682599</v>
      </c>
      <c r="H40">
        <v>8.2641859054565394</v>
      </c>
      <c r="I40">
        <v>16570</v>
      </c>
      <c r="J40">
        <v>139</v>
      </c>
      <c r="K40">
        <v>16431</v>
      </c>
      <c r="L40">
        <v>0</v>
      </c>
      <c r="M40">
        <v>139</v>
      </c>
      <c r="N40">
        <v>0</v>
      </c>
      <c r="O40">
        <v>16431</v>
      </c>
      <c r="P40">
        <v>0</v>
      </c>
      <c r="Q40"/>
      <c r="R40"/>
      <c r="S40"/>
      <c r="T40"/>
      <c r="U40"/>
      <c r="V40"/>
      <c r="W40"/>
      <c r="X40">
        <v>8077.84716796875</v>
      </c>
      <c r="Y40"/>
      <c r="Z40"/>
      <c r="AA40" t="s">
        <v>200</v>
      </c>
      <c r="AB40"/>
      <c r="AC40"/>
      <c r="AD40"/>
      <c r="AE40"/>
      <c r="AF40"/>
      <c r="AG40">
        <v>100</v>
      </c>
      <c r="AH40"/>
      <c r="AI40"/>
      <c r="AJ40">
        <v>101.073268269541</v>
      </c>
      <c r="AK40">
        <v>98.926731730459196</v>
      </c>
      <c r="AL40">
        <v>10278.0878625225</v>
      </c>
      <c r="AM40">
        <v>3674.9577975790598</v>
      </c>
      <c r="AN40">
        <v>3730.3491722940298</v>
      </c>
      <c r="AO40"/>
      <c r="AP40"/>
      <c r="AQ40"/>
      <c r="AR40"/>
      <c r="AS40">
        <v>10.751543998718301</v>
      </c>
      <c r="AT40">
        <v>9.0703201293945295</v>
      </c>
      <c r="AU40"/>
      <c r="AV40"/>
      <c r="AW40"/>
      <c r="AX40"/>
      <c r="AY40"/>
      <c r="AZ40"/>
      <c r="BA40"/>
      <c r="BB40"/>
      <c r="BC40"/>
      <c r="BD40"/>
      <c r="BE40">
        <v>100.490397886206</v>
      </c>
      <c r="BF40">
        <v>99.509602113793505</v>
      </c>
    </row>
    <row r="41" spans="1:58">
      <c r="A41" t="s">
        <v>141</v>
      </c>
      <c r="B41" t="s">
        <v>207</v>
      </c>
      <c r="C41" t="s">
        <v>200</v>
      </c>
      <c r="D41" s="104">
        <v>0</v>
      </c>
      <c r="E41" s="104">
        <f t="shared" si="0"/>
        <v>0.85094135999679599</v>
      </c>
      <c r="F41" s="104">
        <f t="shared" si="1"/>
        <v>0</v>
      </c>
      <c r="G41">
        <v>0.212735339999199</v>
      </c>
      <c r="H41">
        <v>0</v>
      </c>
      <c r="I41">
        <v>16570</v>
      </c>
      <c r="J41">
        <v>0</v>
      </c>
      <c r="K41">
        <v>16570</v>
      </c>
      <c r="L41">
        <v>0</v>
      </c>
      <c r="M41">
        <v>139</v>
      </c>
      <c r="N41">
        <v>0</v>
      </c>
      <c r="O41">
        <v>16431</v>
      </c>
      <c r="P41">
        <v>0</v>
      </c>
      <c r="Q41"/>
      <c r="R41"/>
      <c r="S41"/>
      <c r="T41"/>
      <c r="U41"/>
      <c r="V41"/>
      <c r="W41"/>
      <c r="X41">
        <v>5775.71923828125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0</v>
      </c>
      <c r="AM41">
        <v>4055.2793194031201</v>
      </c>
      <c r="AN41">
        <v>4055.2793194031201</v>
      </c>
      <c r="AO41"/>
      <c r="AP41"/>
      <c r="AQ41"/>
      <c r="AR41"/>
      <c r="AS41">
        <v>9.7203060984611497E-2</v>
      </c>
      <c r="AT41">
        <v>0</v>
      </c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 t="s">
        <v>142</v>
      </c>
      <c r="B42" t="s">
        <v>208</v>
      </c>
      <c r="C42" t="s">
        <v>179</v>
      </c>
      <c r="D42" s="104">
        <v>81.857495117187597</v>
      </c>
      <c r="E42" s="104">
        <f t="shared" si="0"/>
        <v>91.053405761718807</v>
      </c>
      <c r="F42" s="104">
        <f t="shared" si="1"/>
        <v>72.679534912109204</v>
      </c>
      <c r="G42">
        <v>22.763351440429702</v>
      </c>
      <c r="H42">
        <v>18.169883728027301</v>
      </c>
      <c r="I42">
        <v>17687</v>
      </c>
      <c r="J42">
        <v>305</v>
      </c>
      <c r="K42">
        <v>17382</v>
      </c>
      <c r="L42">
        <v>0</v>
      </c>
      <c r="M42">
        <v>305</v>
      </c>
      <c r="N42">
        <v>0</v>
      </c>
      <c r="O42">
        <v>17382</v>
      </c>
      <c r="P42">
        <v>0</v>
      </c>
      <c r="Q42"/>
      <c r="R42"/>
      <c r="S42"/>
      <c r="T42"/>
      <c r="U42"/>
      <c r="V42"/>
      <c r="W42"/>
      <c r="X42">
        <v>8077.84716796875</v>
      </c>
      <c r="Y42"/>
      <c r="Z42"/>
      <c r="AA42" t="s">
        <v>200</v>
      </c>
      <c r="AB42"/>
      <c r="AC42"/>
      <c r="AD42"/>
      <c r="AE42"/>
      <c r="AF42"/>
      <c r="AG42">
        <v>100</v>
      </c>
      <c r="AH42"/>
      <c r="AI42"/>
      <c r="AJ42">
        <v>100.486941761048</v>
      </c>
      <c r="AK42">
        <v>99.5130582389517</v>
      </c>
      <c r="AL42">
        <v>10122.216886526599</v>
      </c>
      <c r="AM42">
        <v>3687.50269384782</v>
      </c>
      <c r="AN42">
        <v>3798.46485977574</v>
      </c>
      <c r="AO42"/>
      <c r="AP42"/>
      <c r="AQ42"/>
      <c r="AR42"/>
      <c r="AS42">
        <v>21.636760711669901</v>
      </c>
      <c r="AT42">
        <v>19.293155670166001</v>
      </c>
      <c r="AU42"/>
      <c r="AV42"/>
      <c r="AW42"/>
      <c r="AX42"/>
      <c r="AY42"/>
      <c r="AZ42"/>
      <c r="BA42"/>
      <c r="BB42"/>
      <c r="BC42"/>
      <c r="BD42"/>
      <c r="BE42">
        <v>100.22249418827499</v>
      </c>
      <c r="BF42">
        <v>99.777505811725106</v>
      </c>
    </row>
    <row r="43" spans="1:58">
      <c r="A43" t="s">
        <v>142</v>
      </c>
      <c r="B43" t="s">
        <v>208</v>
      </c>
      <c r="C43" t="s">
        <v>200</v>
      </c>
      <c r="D43" s="104">
        <v>0</v>
      </c>
      <c r="E43" s="104">
        <f t="shared" si="0"/>
        <v>0.79719668626785201</v>
      </c>
      <c r="F43" s="104">
        <f t="shared" si="1"/>
        <v>0</v>
      </c>
      <c r="G43">
        <v>0.199299171566963</v>
      </c>
      <c r="H43">
        <v>0</v>
      </c>
      <c r="I43">
        <v>17687</v>
      </c>
      <c r="J43">
        <v>0</v>
      </c>
      <c r="K43">
        <v>17687</v>
      </c>
      <c r="L43">
        <v>0</v>
      </c>
      <c r="M43">
        <v>305</v>
      </c>
      <c r="N43">
        <v>0</v>
      </c>
      <c r="O43">
        <v>17382</v>
      </c>
      <c r="P43">
        <v>0</v>
      </c>
      <c r="Q43"/>
      <c r="R43"/>
      <c r="S43"/>
      <c r="T43"/>
      <c r="U43"/>
      <c r="V43"/>
      <c r="W43"/>
      <c r="X43">
        <v>5775.71923828125</v>
      </c>
      <c r="Y43"/>
      <c r="Z43"/>
      <c r="AA43"/>
      <c r="AB43"/>
      <c r="AC43"/>
      <c r="AD43"/>
      <c r="AE43"/>
      <c r="AF43"/>
      <c r="AG43"/>
      <c r="AH43"/>
      <c r="AI43"/>
      <c r="AJ43"/>
      <c r="AK43"/>
      <c r="AL43">
        <v>0</v>
      </c>
      <c r="AM43">
        <v>4049.1977995264701</v>
      </c>
      <c r="AN43">
        <v>4049.1977995264701</v>
      </c>
      <c r="AO43"/>
      <c r="AP43"/>
      <c r="AQ43"/>
      <c r="AR43"/>
      <c r="AS43">
        <v>9.1064088046550806E-2</v>
      </c>
      <c r="AT43">
        <v>0</v>
      </c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 t="s">
        <v>143</v>
      </c>
      <c r="B44" t="s">
        <v>209</v>
      </c>
      <c r="C44" t="s">
        <v>179</v>
      </c>
      <c r="D44" s="104">
        <v>43.469763183593798</v>
      </c>
      <c r="E44" s="104">
        <f t="shared" si="0"/>
        <v>49.951938629150398</v>
      </c>
      <c r="F44" s="104">
        <f t="shared" si="1"/>
        <v>36.996501922607443</v>
      </c>
      <c r="G44">
        <v>12.487984657287599</v>
      </c>
      <c r="H44">
        <v>9.2491254806518608</v>
      </c>
      <c r="I44">
        <v>18815</v>
      </c>
      <c r="J44">
        <v>173</v>
      </c>
      <c r="K44">
        <v>18642</v>
      </c>
      <c r="L44">
        <v>0</v>
      </c>
      <c r="M44">
        <v>173</v>
      </c>
      <c r="N44">
        <v>1</v>
      </c>
      <c r="O44">
        <v>18641</v>
      </c>
      <c r="P44">
        <v>0</v>
      </c>
      <c r="Q44"/>
      <c r="R44"/>
      <c r="S44"/>
      <c r="T44"/>
      <c r="U44"/>
      <c r="V44"/>
      <c r="W44"/>
      <c r="X44">
        <v>8077.84716796875</v>
      </c>
      <c r="Y44"/>
      <c r="Z44"/>
      <c r="AA44" t="s">
        <v>200</v>
      </c>
      <c r="AB44">
        <v>173.79564794556799</v>
      </c>
      <c r="AC44"/>
      <c r="AD44"/>
      <c r="AE44">
        <v>586.026045805438</v>
      </c>
      <c r="AF44">
        <v>0</v>
      </c>
      <c r="AG44">
        <v>99.427903376455106</v>
      </c>
      <c r="AH44"/>
      <c r="AI44"/>
      <c r="AJ44">
        <v>100.777110988373</v>
      </c>
      <c r="AK44">
        <v>98.078695764537699</v>
      </c>
      <c r="AL44">
        <v>10234.213889766999</v>
      </c>
      <c r="AM44">
        <v>3584.9137190372799</v>
      </c>
      <c r="AN44">
        <v>3646.0526469956299</v>
      </c>
      <c r="AO44"/>
      <c r="AP44"/>
      <c r="AQ44"/>
      <c r="AR44"/>
      <c r="AS44">
        <v>11.6939697265625</v>
      </c>
      <c r="AT44">
        <v>10.041491508483899</v>
      </c>
      <c r="AU44"/>
      <c r="AV44"/>
      <c r="AW44"/>
      <c r="AX44"/>
      <c r="AY44"/>
      <c r="AZ44"/>
      <c r="BA44">
        <v>366.99641378846297</v>
      </c>
      <c r="BB44">
        <v>0</v>
      </c>
      <c r="BC44"/>
      <c r="BD44"/>
      <c r="BE44">
        <v>100.06023894718599</v>
      </c>
      <c r="BF44">
        <v>98.795567805723806</v>
      </c>
    </row>
    <row r="45" spans="1:58">
      <c r="A45" t="s">
        <v>143</v>
      </c>
      <c r="B45" t="s">
        <v>209</v>
      </c>
      <c r="C45" t="s">
        <v>200</v>
      </c>
      <c r="D45" s="104">
        <v>0.25011997222900401</v>
      </c>
      <c r="E45" s="104">
        <f t="shared" si="0"/>
        <v>1.1946929693222039</v>
      </c>
      <c r="F45" s="104">
        <f t="shared" si="1"/>
        <v>1.0504771955311279E-2</v>
      </c>
      <c r="G45">
        <v>0.29867324233055098</v>
      </c>
      <c r="H45">
        <v>2.6261929888278198E-3</v>
      </c>
      <c r="I45">
        <v>18815</v>
      </c>
      <c r="J45">
        <v>1</v>
      </c>
      <c r="K45">
        <v>18814</v>
      </c>
      <c r="L45">
        <v>0</v>
      </c>
      <c r="M45">
        <v>173</v>
      </c>
      <c r="N45">
        <v>1</v>
      </c>
      <c r="O45">
        <v>18641</v>
      </c>
      <c r="P45">
        <v>0</v>
      </c>
      <c r="Q45"/>
      <c r="R45"/>
      <c r="S45"/>
      <c r="T45"/>
      <c r="U45"/>
      <c r="V45"/>
      <c r="W45"/>
      <c r="X45">
        <v>5775.71923828125</v>
      </c>
      <c r="Y45"/>
      <c r="Z45"/>
      <c r="AA45"/>
      <c r="AB45"/>
      <c r="AC45"/>
      <c r="AD45"/>
      <c r="AE45"/>
      <c r="AF45"/>
      <c r="AG45"/>
      <c r="AH45"/>
      <c r="AI45"/>
      <c r="AJ45"/>
      <c r="AK45"/>
      <c r="AL45">
        <v>6891.03564453125</v>
      </c>
      <c r="AM45">
        <v>3986.3364762989199</v>
      </c>
      <c r="AN45">
        <v>3986.4908583966198</v>
      </c>
      <c r="AO45"/>
      <c r="AP45"/>
      <c r="AQ45"/>
      <c r="AR45"/>
      <c r="AS45">
        <v>0.15564331412315399</v>
      </c>
      <c r="AT45">
        <v>1.69452987611294E-2</v>
      </c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 t="s">
        <v>144</v>
      </c>
      <c r="B46" t="s">
        <v>210</v>
      </c>
      <c r="C46" t="s">
        <v>179</v>
      </c>
      <c r="D46" s="104">
        <v>28.195904541015601</v>
      </c>
      <c r="E46" s="104">
        <f t="shared" si="0"/>
        <v>33.592216491699197</v>
      </c>
      <c r="F46" s="104">
        <f t="shared" si="1"/>
        <v>22.805772781372081</v>
      </c>
      <c r="G46">
        <v>8.3980541229247994</v>
      </c>
      <c r="H46">
        <v>5.7014431953430202</v>
      </c>
      <c r="I46">
        <v>17577</v>
      </c>
      <c r="J46">
        <v>105</v>
      </c>
      <c r="K46">
        <v>17472</v>
      </c>
      <c r="L46">
        <v>0</v>
      </c>
      <c r="M46">
        <v>105</v>
      </c>
      <c r="N46">
        <v>0</v>
      </c>
      <c r="O46">
        <v>17472</v>
      </c>
      <c r="P46">
        <v>0</v>
      </c>
      <c r="Q46"/>
      <c r="R46"/>
      <c r="S46"/>
      <c r="T46"/>
      <c r="U46"/>
      <c r="V46"/>
      <c r="W46"/>
      <c r="X46">
        <v>8077.84716796875</v>
      </c>
      <c r="Y46"/>
      <c r="Z46"/>
      <c r="AA46" t="s">
        <v>200</v>
      </c>
      <c r="AB46"/>
      <c r="AC46"/>
      <c r="AD46"/>
      <c r="AE46"/>
      <c r="AF46"/>
      <c r="AG46">
        <v>100</v>
      </c>
      <c r="AH46"/>
      <c r="AI46"/>
      <c r="AJ46">
        <v>101.42252246601301</v>
      </c>
      <c r="AK46">
        <v>98.577477533986496</v>
      </c>
      <c r="AL46">
        <v>10240.743015253</v>
      </c>
      <c r="AM46">
        <v>3598.7558761289301</v>
      </c>
      <c r="AN46">
        <v>3638.4332186565498</v>
      </c>
      <c r="AO46"/>
      <c r="AP46"/>
      <c r="AQ46"/>
      <c r="AR46"/>
      <c r="AS46">
        <v>7.7370877265930202</v>
      </c>
      <c r="AT46">
        <v>6.36126613616943</v>
      </c>
      <c r="AU46"/>
      <c r="AV46"/>
      <c r="AW46"/>
      <c r="AX46"/>
      <c r="AY46"/>
      <c r="AZ46"/>
      <c r="BA46"/>
      <c r="BB46"/>
      <c r="BC46"/>
      <c r="BD46"/>
      <c r="BE46">
        <v>100.649980976169</v>
      </c>
      <c r="BF46">
        <v>99.350019023831393</v>
      </c>
    </row>
    <row r="47" spans="1:58">
      <c r="A47" t="s">
        <v>144</v>
      </c>
      <c r="B47" t="s">
        <v>210</v>
      </c>
      <c r="C47" t="s">
        <v>200</v>
      </c>
      <c r="D47" s="104">
        <v>0</v>
      </c>
      <c r="E47" s="104">
        <f t="shared" si="0"/>
        <v>0.80218613147735596</v>
      </c>
      <c r="F47" s="104">
        <f t="shared" si="1"/>
        <v>0</v>
      </c>
      <c r="G47">
        <v>0.20054653286933899</v>
      </c>
      <c r="H47">
        <v>0</v>
      </c>
      <c r="I47">
        <v>17577</v>
      </c>
      <c r="J47">
        <v>0</v>
      </c>
      <c r="K47">
        <v>17577</v>
      </c>
      <c r="L47">
        <v>0</v>
      </c>
      <c r="M47">
        <v>105</v>
      </c>
      <c r="N47">
        <v>0</v>
      </c>
      <c r="O47">
        <v>17472</v>
      </c>
      <c r="P47">
        <v>0</v>
      </c>
      <c r="Q47"/>
      <c r="R47"/>
      <c r="S47"/>
      <c r="T47"/>
      <c r="U47"/>
      <c r="V47"/>
      <c r="W47"/>
      <c r="X47">
        <v>5775.71923828125</v>
      </c>
      <c r="Y47"/>
      <c r="Z47"/>
      <c r="AA47"/>
      <c r="AB47"/>
      <c r="AC47"/>
      <c r="AD47"/>
      <c r="AE47"/>
      <c r="AF47"/>
      <c r="AG47"/>
      <c r="AH47"/>
      <c r="AI47"/>
      <c r="AJ47"/>
      <c r="AK47"/>
      <c r="AL47">
        <v>0</v>
      </c>
      <c r="AM47">
        <v>4016.29907290455</v>
      </c>
      <c r="AN47">
        <v>4016.29907290455</v>
      </c>
      <c r="AO47"/>
      <c r="AP47"/>
      <c r="AQ47"/>
      <c r="AR47"/>
      <c r="AS47">
        <v>9.1634005308151203E-2</v>
      </c>
      <c r="AT47">
        <v>0</v>
      </c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 t="s">
        <v>145</v>
      </c>
      <c r="B48" t="s">
        <v>211</v>
      </c>
      <c r="C48" t="s">
        <v>179</v>
      </c>
      <c r="D48" s="104">
        <v>27.344271850586001</v>
      </c>
      <c r="E48" s="104">
        <f t="shared" si="0"/>
        <v>32.653945922851563</v>
      </c>
      <c r="F48" s="104">
        <f t="shared" si="1"/>
        <v>22.040580749511719</v>
      </c>
      <c r="G48">
        <v>8.1634864807128906</v>
      </c>
      <c r="H48">
        <v>5.5101451873779297</v>
      </c>
      <c r="I48">
        <v>17605</v>
      </c>
      <c r="J48">
        <v>102</v>
      </c>
      <c r="K48">
        <v>17503</v>
      </c>
      <c r="L48">
        <v>0</v>
      </c>
      <c r="M48">
        <v>102</v>
      </c>
      <c r="N48">
        <v>0</v>
      </c>
      <c r="O48">
        <v>17503</v>
      </c>
      <c r="P48">
        <v>0</v>
      </c>
      <c r="Q48"/>
      <c r="R48"/>
      <c r="S48"/>
      <c r="T48"/>
      <c r="U48"/>
      <c r="V48"/>
      <c r="W48"/>
      <c r="X48">
        <v>8077.84716796875</v>
      </c>
      <c r="Y48"/>
      <c r="Z48"/>
      <c r="AA48" t="s">
        <v>200</v>
      </c>
      <c r="AB48"/>
      <c r="AC48"/>
      <c r="AD48"/>
      <c r="AE48"/>
      <c r="AF48"/>
      <c r="AG48">
        <v>100</v>
      </c>
      <c r="AH48"/>
      <c r="AI48"/>
      <c r="AJ48">
        <v>101.46449347211799</v>
      </c>
      <c r="AK48">
        <v>98.535506527881694</v>
      </c>
      <c r="AL48">
        <v>10243.530531939299</v>
      </c>
      <c r="AM48">
        <v>3620.2866430905401</v>
      </c>
      <c r="AN48">
        <v>3658.6604503420399</v>
      </c>
      <c r="AO48"/>
      <c r="AP48"/>
      <c r="AQ48"/>
      <c r="AR48"/>
      <c r="AS48">
        <v>7.5131354331970197</v>
      </c>
      <c r="AT48">
        <v>6.1593899726867702</v>
      </c>
      <c r="AU48"/>
      <c r="AV48"/>
      <c r="AW48"/>
      <c r="AX48"/>
      <c r="AY48"/>
      <c r="AZ48"/>
      <c r="BA48"/>
      <c r="BB48"/>
      <c r="BC48"/>
      <c r="BD48"/>
      <c r="BE48">
        <v>100.669158462129</v>
      </c>
      <c r="BF48">
        <v>99.330841537870995</v>
      </c>
    </row>
    <row r="49" spans="1:58">
      <c r="A49" t="s">
        <v>145</v>
      </c>
      <c r="B49" t="s">
        <v>211</v>
      </c>
      <c r="C49" t="s">
        <v>200</v>
      </c>
      <c r="D49" s="104">
        <v>0</v>
      </c>
      <c r="E49" s="104">
        <f t="shared" si="0"/>
        <v>0.80091017484664795</v>
      </c>
      <c r="F49" s="104">
        <f t="shared" si="1"/>
        <v>0</v>
      </c>
      <c r="G49">
        <v>0.20022754371166199</v>
      </c>
      <c r="H49">
        <v>0</v>
      </c>
      <c r="I49">
        <v>17605</v>
      </c>
      <c r="J49">
        <v>0</v>
      </c>
      <c r="K49">
        <v>17605</v>
      </c>
      <c r="L49">
        <v>0</v>
      </c>
      <c r="M49">
        <v>102</v>
      </c>
      <c r="N49">
        <v>0</v>
      </c>
      <c r="O49">
        <v>17503</v>
      </c>
      <c r="P49">
        <v>0</v>
      </c>
      <c r="Q49"/>
      <c r="R49"/>
      <c r="S49"/>
      <c r="T49"/>
      <c r="U49"/>
      <c r="V49"/>
      <c r="W49"/>
      <c r="X49">
        <v>5775.71923828125</v>
      </c>
      <c r="Y49"/>
      <c r="Z49"/>
      <c r="AA49"/>
      <c r="AB49"/>
      <c r="AC49"/>
      <c r="AD49"/>
      <c r="AE49"/>
      <c r="AF49"/>
      <c r="AG49"/>
      <c r="AH49"/>
      <c r="AI49"/>
      <c r="AJ49"/>
      <c r="AK49"/>
      <c r="AL49">
        <v>0</v>
      </c>
      <c r="AM49">
        <v>4037.8357085028902</v>
      </c>
      <c r="AN49">
        <v>4037.8357085028902</v>
      </c>
      <c r="AO49"/>
      <c r="AP49"/>
      <c r="AQ49"/>
      <c r="AR49"/>
      <c r="AS49">
        <v>9.1488257050514193E-2</v>
      </c>
      <c r="AT49">
        <v>0</v>
      </c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 t="s">
        <v>146</v>
      </c>
      <c r="B50" t="s">
        <v>212</v>
      </c>
      <c r="C50" t="s">
        <v>179</v>
      </c>
      <c r="D50" s="104">
        <v>32.645135498046798</v>
      </c>
      <c r="E50" s="104">
        <f t="shared" si="0"/>
        <v>38.39463043212892</v>
      </c>
      <c r="F50" s="104">
        <f t="shared" si="1"/>
        <v>26.902652740478519</v>
      </c>
      <c r="G50">
        <v>9.5986576080322301</v>
      </c>
      <c r="H50">
        <v>6.7256631851196298</v>
      </c>
      <c r="I50">
        <v>17937</v>
      </c>
      <c r="J50">
        <v>124</v>
      </c>
      <c r="K50">
        <v>17813</v>
      </c>
      <c r="L50">
        <v>0</v>
      </c>
      <c r="M50">
        <v>124</v>
      </c>
      <c r="N50">
        <v>0</v>
      </c>
      <c r="O50">
        <v>17813</v>
      </c>
      <c r="P50">
        <v>0</v>
      </c>
      <c r="Q50"/>
      <c r="R50"/>
      <c r="S50"/>
      <c r="T50"/>
      <c r="U50"/>
      <c r="V50"/>
      <c r="W50"/>
      <c r="X50">
        <v>8077.84716796875</v>
      </c>
      <c r="Y50"/>
      <c r="Z50"/>
      <c r="AA50" t="s">
        <v>200</v>
      </c>
      <c r="AB50"/>
      <c r="AC50"/>
      <c r="AD50"/>
      <c r="AE50"/>
      <c r="AF50"/>
      <c r="AG50">
        <v>100</v>
      </c>
      <c r="AH50"/>
      <c r="AI50"/>
      <c r="AJ50">
        <v>101.203984508414</v>
      </c>
      <c r="AK50">
        <v>98.796015491586203</v>
      </c>
      <c r="AL50">
        <v>9996.2597262474792</v>
      </c>
      <c r="AM50">
        <v>3678.1195621043998</v>
      </c>
      <c r="AN50">
        <v>3721.7974001126399</v>
      </c>
      <c r="AO50"/>
      <c r="AP50"/>
      <c r="AQ50"/>
      <c r="AR50"/>
      <c r="AS50">
        <v>8.8944177627563494</v>
      </c>
      <c r="AT50">
        <v>7.4286050796508798</v>
      </c>
      <c r="AU50"/>
      <c r="AV50"/>
      <c r="AW50"/>
      <c r="AX50"/>
      <c r="AY50"/>
      <c r="AZ50"/>
      <c r="BA50"/>
      <c r="BB50"/>
      <c r="BC50"/>
      <c r="BD50"/>
      <c r="BE50">
        <v>100.550126794782</v>
      </c>
      <c r="BF50">
        <v>99.449873205218296</v>
      </c>
    </row>
    <row r="51" spans="1:58">
      <c r="A51" t="s">
        <v>146</v>
      </c>
      <c r="B51" t="s">
        <v>212</v>
      </c>
      <c r="C51" t="s">
        <v>200</v>
      </c>
      <c r="D51" s="104">
        <v>0</v>
      </c>
      <c r="E51" s="104">
        <f t="shared" si="0"/>
        <v>0.78608471155166804</v>
      </c>
      <c r="F51" s="104">
        <f t="shared" si="1"/>
        <v>0</v>
      </c>
      <c r="G51">
        <v>0.19652117788791701</v>
      </c>
      <c r="H51">
        <v>0</v>
      </c>
      <c r="I51">
        <v>17937</v>
      </c>
      <c r="J51">
        <v>0</v>
      </c>
      <c r="K51">
        <v>17937</v>
      </c>
      <c r="L51">
        <v>0</v>
      </c>
      <c r="M51">
        <v>124</v>
      </c>
      <c r="N51">
        <v>0</v>
      </c>
      <c r="O51">
        <v>17813</v>
      </c>
      <c r="P51">
        <v>0</v>
      </c>
      <c r="Q51"/>
      <c r="R51"/>
      <c r="S51"/>
      <c r="T51"/>
      <c r="U51"/>
      <c r="V51"/>
      <c r="W51"/>
      <c r="X51">
        <v>5775.71923828125</v>
      </c>
      <c r="Y51"/>
      <c r="Z51"/>
      <c r="AA51"/>
      <c r="AB51"/>
      <c r="AC51"/>
      <c r="AD51"/>
      <c r="AE51"/>
      <c r="AF51"/>
      <c r="AG51"/>
      <c r="AH51"/>
      <c r="AI51"/>
      <c r="AJ51"/>
      <c r="AK51"/>
      <c r="AL51">
        <v>0</v>
      </c>
      <c r="AM51">
        <v>4033.1042048863701</v>
      </c>
      <c r="AN51">
        <v>4033.1042048863701</v>
      </c>
      <c r="AO51"/>
      <c r="AP51"/>
      <c r="AQ51"/>
      <c r="AR51"/>
      <c r="AS51">
        <v>8.9794814586639404E-2</v>
      </c>
      <c r="AT51">
        <v>0</v>
      </c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 t="s">
        <v>147</v>
      </c>
      <c r="B52" t="s">
        <v>213</v>
      </c>
      <c r="C52" t="s">
        <v>179</v>
      </c>
      <c r="D52" s="104">
        <v>35.811108398437604</v>
      </c>
      <c r="E52" s="104">
        <f t="shared" si="0"/>
        <v>41.684349060058402</v>
      </c>
      <c r="F52" s="104">
        <f t="shared" si="1"/>
        <v>29.945186614990241</v>
      </c>
      <c r="G52">
        <v>10.4210872650146</v>
      </c>
      <c r="H52">
        <v>7.4862966537475604</v>
      </c>
      <c r="I52">
        <v>18863</v>
      </c>
      <c r="J52">
        <v>143</v>
      </c>
      <c r="K52">
        <v>18720</v>
      </c>
      <c r="L52">
        <v>0</v>
      </c>
      <c r="M52">
        <v>143</v>
      </c>
      <c r="N52">
        <v>0</v>
      </c>
      <c r="O52">
        <v>18720</v>
      </c>
      <c r="P52">
        <v>0</v>
      </c>
      <c r="Q52"/>
      <c r="R52"/>
      <c r="S52"/>
      <c r="T52"/>
      <c r="U52"/>
      <c r="V52"/>
      <c r="W52"/>
      <c r="X52">
        <v>8077.84716796875</v>
      </c>
      <c r="Y52"/>
      <c r="Z52"/>
      <c r="AA52" t="s">
        <v>200</v>
      </c>
      <c r="AB52"/>
      <c r="AC52"/>
      <c r="AD52"/>
      <c r="AE52"/>
      <c r="AF52"/>
      <c r="AG52">
        <v>100</v>
      </c>
      <c r="AH52"/>
      <c r="AI52"/>
      <c r="AJ52">
        <v>101.043659529572</v>
      </c>
      <c r="AK52">
        <v>98.956340470427804</v>
      </c>
      <c r="AL52">
        <v>9880.9719323645095</v>
      </c>
      <c r="AM52">
        <v>3553.43282194219</v>
      </c>
      <c r="AN52">
        <v>3601.40176075312</v>
      </c>
      <c r="AO52"/>
      <c r="AP52"/>
      <c r="AQ52"/>
      <c r="AR52"/>
      <c r="AS52">
        <v>9.7016859054565394</v>
      </c>
      <c r="AT52">
        <v>8.20434474945068</v>
      </c>
      <c r="AU52"/>
      <c r="AV52"/>
      <c r="AW52"/>
      <c r="AX52"/>
      <c r="AY52"/>
      <c r="AZ52"/>
      <c r="BA52"/>
      <c r="BB52"/>
      <c r="BC52"/>
      <c r="BD52"/>
      <c r="BE52">
        <v>100.476871884476</v>
      </c>
      <c r="BF52">
        <v>99.523128115523804</v>
      </c>
    </row>
    <row r="53" spans="1:58">
      <c r="A53" t="s">
        <v>147</v>
      </c>
      <c r="B53" t="s">
        <v>213</v>
      </c>
      <c r="C53" t="s">
        <v>200</v>
      </c>
      <c r="D53" s="104">
        <v>0</v>
      </c>
      <c r="E53" s="104">
        <f t="shared" si="0"/>
        <v>0.747492074966432</v>
      </c>
      <c r="F53" s="104">
        <f t="shared" si="1"/>
        <v>0</v>
      </c>
      <c r="G53">
        <v>0.186873018741608</v>
      </c>
      <c r="H53">
        <v>0</v>
      </c>
      <c r="I53">
        <v>18863</v>
      </c>
      <c r="J53">
        <v>0</v>
      </c>
      <c r="K53">
        <v>18863</v>
      </c>
      <c r="L53">
        <v>0</v>
      </c>
      <c r="M53">
        <v>143</v>
      </c>
      <c r="N53">
        <v>0</v>
      </c>
      <c r="O53">
        <v>18720</v>
      </c>
      <c r="P53">
        <v>0</v>
      </c>
      <c r="Q53"/>
      <c r="R53"/>
      <c r="S53"/>
      <c r="T53"/>
      <c r="U53"/>
      <c r="V53"/>
      <c r="W53"/>
      <c r="X53">
        <v>5775.71923828125</v>
      </c>
      <c r="Y53"/>
      <c r="Z53"/>
      <c r="AA53"/>
      <c r="AB53"/>
      <c r="AC53"/>
      <c r="AD53"/>
      <c r="AE53"/>
      <c r="AF53"/>
      <c r="AG53"/>
      <c r="AH53"/>
      <c r="AI53"/>
      <c r="AJ53"/>
      <c r="AK53"/>
      <c r="AL53">
        <v>0</v>
      </c>
      <c r="AM53">
        <v>3929.9140237103302</v>
      </c>
      <c r="AN53">
        <v>3929.9140237103302</v>
      </c>
      <c r="AO53"/>
      <c r="AP53"/>
      <c r="AQ53"/>
      <c r="AR53"/>
      <c r="AS53">
        <v>8.5386551916599301E-2</v>
      </c>
      <c r="AT53">
        <v>0</v>
      </c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 t="s">
        <v>199</v>
      </c>
      <c r="B54" t="s">
        <v>7</v>
      </c>
      <c r="C54" t="s">
        <v>179</v>
      </c>
      <c r="D54" s="104">
        <v>0.25144302845001198</v>
      </c>
      <c r="E54" s="104">
        <f t="shared" si="0"/>
        <v>1.2010132074356079</v>
      </c>
      <c r="F54" s="104">
        <f t="shared" si="1"/>
        <v>1.0560337454080601E-2</v>
      </c>
      <c r="G54">
        <v>0.30025330185890198</v>
      </c>
      <c r="H54">
        <v>2.6400843635201502E-3</v>
      </c>
      <c r="I54">
        <v>18716</v>
      </c>
      <c r="J54">
        <v>1</v>
      </c>
      <c r="K54">
        <v>18715</v>
      </c>
      <c r="L54">
        <v>0</v>
      </c>
      <c r="M54">
        <v>1</v>
      </c>
      <c r="N54">
        <v>0</v>
      </c>
      <c r="O54">
        <v>18715</v>
      </c>
      <c r="P54">
        <v>0</v>
      </c>
      <c r="Q54"/>
      <c r="R54"/>
      <c r="S54"/>
      <c r="T54"/>
      <c r="U54"/>
      <c r="V54"/>
      <c r="W54"/>
      <c r="X54">
        <v>8077.84716796875</v>
      </c>
      <c r="Y54"/>
      <c r="Z54"/>
      <c r="AA54" t="s">
        <v>200</v>
      </c>
      <c r="AB54"/>
      <c r="AC54"/>
      <c r="AD54"/>
      <c r="AE54"/>
      <c r="AF54"/>
      <c r="AG54">
        <v>100</v>
      </c>
      <c r="AH54"/>
      <c r="AI54"/>
      <c r="AJ54">
        <v>249.80800111129199</v>
      </c>
      <c r="AK54">
        <v>0</v>
      </c>
      <c r="AL54">
        <v>10082.71875</v>
      </c>
      <c r="AM54">
        <v>3282.76619584422</v>
      </c>
      <c r="AN54">
        <v>3283.1295188060699</v>
      </c>
      <c r="AO54"/>
      <c r="AP54"/>
      <c r="AQ54"/>
      <c r="AR54"/>
      <c r="AS54">
        <v>0.15646666288375899</v>
      </c>
      <c r="AT54">
        <v>1.70349348336458E-2</v>
      </c>
      <c r="AU54"/>
      <c r="AV54"/>
      <c r="AW54"/>
      <c r="AX54"/>
      <c r="AY54"/>
      <c r="AZ54"/>
      <c r="BA54"/>
      <c r="BB54"/>
      <c r="BC54"/>
      <c r="BD54"/>
      <c r="BE54">
        <v>168.450673625831</v>
      </c>
      <c r="BF54">
        <v>31.5493263741687</v>
      </c>
    </row>
    <row r="55" spans="1:58">
      <c r="A55" t="s">
        <v>199</v>
      </c>
      <c r="B55" t="s">
        <v>7</v>
      </c>
      <c r="C55" t="s">
        <v>200</v>
      </c>
      <c r="D55" s="104">
        <v>0</v>
      </c>
      <c r="E55" s="104">
        <f t="shared" si="0"/>
        <v>0.75336354970931996</v>
      </c>
      <c r="F55" s="104">
        <f t="shared" si="1"/>
        <v>0</v>
      </c>
      <c r="G55">
        <v>0.18834088742732999</v>
      </c>
      <c r="H55">
        <v>0</v>
      </c>
      <c r="I55">
        <v>18716</v>
      </c>
      <c r="J55">
        <v>0</v>
      </c>
      <c r="K55">
        <v>18716</v>
      </c>
      <c r="L55">
        <v>0</v>
      </c>
      <c r="M55">
        <v>1</v>
      </c>
      <c r="N55">
        <v>0</v>
      </c>
      <c r="O55">
        <v>18715</v>
      </c>
      <c r="P55">
        <v>0</v>
      </c>
      <c r="Q55"/>
      <c r="R55"/>
      <c r="S55"/>
      <c r="T55"/>
      <c r="U55"/>
      <c r="V55"/>
      <c r="W55"/>
      <c r="X55">
        <v>5775.71923828125</v>
      </c>
      <c r="Y55"/>
      <c r="Z55"/>
      <c r="AA55"/>
      <c r="AB55"/>
      <c r="AC55"/>
      <c r="AD55"/>
      <c r="AE55"/>
      <c r="AF55"/>
      <c r="AG55"/>
      <c r="AH55"/>
      <c r="AI55"/>
      <c r="AJ55"/>
      <c r="AK55"/>
      <c r="AL55">
        <v>0</v>
      </c>
      <c r="AM55">
        <v>3782.26565689377</v>
      </c>
      <c r="AN55">
        <v>3782.26565689377</v>
      </c>
      <c r="AO55"/>
      <c r="AP55"/>
      <c r="AQ55"/>
      <c r="AR55"/>
      <c r="AS55">
        <v>8.6057223379611997E-2</v>
      </c>
      <c r="AT55">
        <v>0</v>
      </c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 t="s">
        <v>148</v>
      </c>
      <c r="B56" t="s">
        <v>214</v>
      </c>
      <c r="C56" t="s">
        <v>179</v>
      </c>
      <c r="D56" s="104">
        <v>48.2061157226562</v>
      </c>
      <c r="E56" s="104">
        <f t="shared" si="0"/>
        <v>55.214981079101598</v>
      </c>
      <c r="F56" s="104">
        <f t="shared" si="1"/>
        <v>41.207675933837997</v>
      </c>
      <c r="G56">
        <v>13.8037452697754</v>
      </c>
      <c r="H56">
        <v>10.301918983459499</v>
      </c>
      <c r="I56">
        <v>17858</v>
      </c>
      <c r="J56">
        <v>182</v>
      </c>
      <c r="K56">
        <v>17676</v>
      </c>
      <c r="L56">
        <v>0</v>
      </c>
      <c r="M56">
        <v>182</v>
      </c>
      <c r="N56">
        <v>0</v>
      </c>
      <c r="O56">
        <v>17676</v>
      </c>
      <c r="P56">
        <v>0</v>
      </c>
      <c r="Q56"/>
      <c r="R56"/>
      <c r="S56"/>
      <c r="T56"/>
      <c r="U56"/>
      <c r="V56"/>
      <c r="W56"/>
      <c r="X56">
        <v>8077.84716796875</v>
      </c>
      <c r="Y56"/>
      <c r="Z56"/>
      <c r="AA56" t="s">
        <v>200</v>
      </c>
      <c r="AB56"/>
      <c r="AC56"/>
      <c r="AD56"/>
      <c r="AE56"/>
      <c r="AF56"/>
      <c r="AG56">
        <v>100</v>
      </c>
      <c r="AH56"/>
      <c r="AI56"/>
      <c r="AJ56">
        <v>100.818944289458</v>
      </c>
      <c r="AK56">
        <v>99.181055710541997</v>
      </c>
      <c r="AL56">
        <v>10000.339527172</v>
      </c>
      <c r="AM56">
        <v>3517.8710997858402</v>
      </c>
      <c r="AN56">
        <v>3583.9372468227002</v>
      </c>
      <c r="AO56"/>
      <c r="AP56"/>
      <c r="AQ56"/>
      <c r="AR56"/>
      <c r="AS56">
        <v>12.9451904296875</v>
      </c>
      <c r="AT56">
        <v>11.1585445404053</v>
      </c>
      <c r="AU56"/>
      <c r="AV56"/>
      <c r="AW56"/>
      <c r="AX56"/>
      <c r="AY56"/>
      <c r="AZ56"/>
      <c r="BA56"/>
      <c r="BB56"/>
      <c r="BC56"/>
      <c r="BD56"/>
      <c r="BE56">
        <v>100.374193453635</v>
      </c>
      <c r="BF56">
        <v>99.625806546365197</v>
      </c>
    </row>
    <row r="57" spans="1:58">
      <c r="A57" t="s">
        <v>148</v>
      </c>
      <c r="B57" t="s">
        <v>214</v>
      </c>
      <c r="C57" t="s">
        <v>200</v>
      </c>
      <c r="D57" s="104">
        <v>0</v>
      </c>
      <c r="E57" s="104">
        <f t="shared" si="0"/>
        <v>0.78956246376037598</v>
      </c>
      <c r="F57" s="104">
        <f t="shared" si="1"/>
        <v>0</v>
      </c>
      <c r="G57">
        <v>0.19739061594009399</v>
      </c>
      <c r="H57">
        <v>0</v>
      </c>
      <c r="I57">
        <v>17858</v>
      </c>
      <c r="J57">
        <v>0</v>
      </c>
      <c r="K57">
        <v>17858</v>
      </c>
      <c r="L57">
        <v>0</v>
      </c>
      <c r="M57">
        <v>182</v>
      </c>
      <c r="N57">
        <v>0</v>
      </c>
      <c r="O57">
        <v>17676</v>
      </c>
      <c r="P57">
        <v>0</v>
      </c>
      <c r="Q57"/>
      <c r="R57"/>
      <c r="S57"/>
      <c r="T57"/>
      <c r="U57"/>
      <c r="V57"/>
      <c r="W57"/>
      <c r="X57">
        <v>5775.71923828125</v>
      </c>
      <c r="Y57"/>
      <c r="Z57"/>
      <c r="AA57"/>
      <c r="AB57"/>
      <c r="AC57"/>
      <c r="AD57"/>
      <c r="AE57"/>
      <c r="AF57"/>
      <c r="AG57"/>
      <c r="AH57"/>
      <c r="AI57"/>
      <c r="AJ57"/>
      <c r="AK57"/>
      <c r="AL57">
        <v>0</v>
      </c>
      <c r="AM57">
        <v>3942.99285170249</v>
      </c>
      <c r="AN57">
        <v>3942.99285170249</v>
      </c>
      <c r="AO57"/>
      <c r="AP57"/>
      <c r="AQ57"/>
      <c r="AR57"/>
      <c r="AS57">
        <v>9.0192064642906203E-2</v>
      </c>
      <c r="AT57">
        <v>0</v>
      </c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 t="s">
        <v>149</v>
      </c>
      <c r="B58" t="s">
        <v>215</v>
      </c>
      <c r="C58" t="s">
        <v>179</v>
      </c>
      <c r="D58" s="104">
        <v>37.497268676757798</v>
      </c>
      <c r="E58" s="104">
        <f t="shared" si="0"/>
        <v>43.780548095703203</v>
      </c>
      <c r="F58" s="104">
        <f t="shared" si="1"/>
        <v>31.222366333007798</v>
      </c>
      <c r="G58">
        <v>10.945137023925801</v>
      </c>
      <c r="H58">
        <v>7.8055915832519496</v>
      </c>
      <c r="I58">
        <v>17262</v>
      </c>
      <c r="J58">
        <v>137</v>
      </c>
      <c r="K58">
        <v>17125</v>
      </c>
      <c r="L58">
        <v>0</v>
      </c>
      <c r="M58">
        <v>137</v>
      </c>
      <c r="N58">
        <v>0</v>
      </c>
      <c r="O58">
        <v>17125</v>
      </c>
      <c r="P58">
        <v>0</v>
      </c>
      <c r="Q58"/>
      <c r="R58"/>
      <c r="S58"/>
      <c r="T58"/>
      <c r="U58"/>
      <c r="V58"/>
      <c r="W58"/>
      <c r="X58">
        <v>8077.84716796875</v>
      </c>
      <c r="Y58"/>
      <c r="Z58"/>
      <c r="AA58" t="s">
        <v>200</v>
      </c>
      <c r="AB58"/>
      <c r="AC58"/>
      <c r="AD58"/>
      <c r="AE58"/>
      <c r="AF58"/>
      <c r="AG58">
        <v>100</v>
      </c>
      <c r="AH58"/>
      <c r="AI58"/>
      <c r="AJ58">
        <v>101.089180486372</v>
      </c>
      <c r="AK58">
        <v>98.910819513628297</v>
      </c>
      <c r="AL58">
        <v>9880.4689781021898</v>
      </c>
      <c r="AM58">
        <v>3509.4185662636901</v>
      </c>
      <c r="AN58">
        <v>3559.9824584211401</v>
      </c>
      <c r="AO58"/>
      <c r="AP58"/>
      <c r="AQ58"/>
      <c r="AR58"/>
      <c r="AS58">
        <v>10.175494194030801</v>
      </c>
      <c r="AT58">
        <v>8.5736856460571307</v>
      </c>
      <c r="AU58"/>
      <c r="AV58"/>
      <c r="AW58"/>
      <c r="AX58"/>
      <c r="AY58"/>
      <c r="AZ58"/>
      <c r="BA58"/>
      <c r="BB58"/>
      <c r="BC58"/>
      <c r="BD58"/>
      <c r="BE58">
        <v>100.49766942692401</v>
      </c>
      <c r="BF58">
        <v>99.502330573075895</v>
      </c>
    </row>
    <row r="59" spans="1:58">
      <c r="A59" t="s">
        <v>149</v>
      </c>
      <c r="B59" t="s">
        <v>215</v>
      </c>
      <c r="C59" t="s">
        <v>200</v>
      </c>
      <c r="D59" s="104">
        <v>0</v>
      </c>
      <c r="E59" s="104">
        <f t="shared" si="0"/>
        <v>0.81682586669921997</v>
      </c>
      <c r="F59" s="104">
        <f t="shared" si="1"/>
        <v>0</v>
      </c>
      <c r="G59">
        <v>0.20420646667480499</v>
      </c>
      <c r="H59">
        <v>0</v>
      </c>
      <c r="I59">
        <v>17262</v>
      </c>
      <c r="J59">
        <v>0</v>
      </c>
      <c r="K59">
        <v>17262</v>
      </c>
      <c r="L59">
        <v>0</v>
      </c>
      <c r="M59">
        <v>137</v>
      </c>
      <c r="N59">
        <v>0</v>
      </c>
      <c r="O59">
        <v>17125</v>
      </c>
      <c r="P59">
        <v>0</v>
      </c>
      <c r="Q59"/>
      <c r="R59"/>
      <c r="S59"/>
      <c r="T59"/>
      <c r="U59"/>
      <c r="V59"/>
      <c r="W59"/>
      <c r="X59">
        <v>5775.71923828125</v>
      </c>
      <c r="Y59"/>
      <c r="Z59"/>
      <c r="AA59"/>
      <c r="AB59"/>
      <c r="AC59"/>
      <c r="AD59"/>
      <c r="AE59"/>
      <c r="AF59"/>
      <c r="AG59"/>
      <c r="AH59"/>
      <c r="AI59"/>
      <c r="AJ59"/>
      <c r="AK59"/>
      <c r="AL59">
        <v>0</v>
      </c>
      <c r="AM59">
        <v>3919.2981582162502</v>
      </c>
      <c r="AN59">
        <v>3919.2981582162502</v>
      </c>
      <c r="AO59"/>
      <c r="AP59"/>
      <c r="AQ59"/>
      <c r="AR59"/>
      <c r="AS59">
        <v>9.3306221067905398E-2</v>
      </c>
      <c r="AT59">
        <v>0</v>
      </c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 t="s">
        <v>150</v>
      </c>
      <c r="B60" t="s">
        <v>216</v>
      </c>
      <c r="C60" t="s">
        <v>179</v>
      </c>
      <c r="D60" s="104">
        <v>32.088748168945401</v>
      </c>
      <c r="E60" s="104">
        <f t="shared" si="0"/>
        <v>37.587039947509759</v>
      </c>
      <c r="F60" s="104">
        <f t="shared" si="1"/>
        <v>26.596874237060561</v>
      </c>
      <c r="G60">
        <v>9.3967599868774396</v>
      </c>
      <c r="H60">
        <v>6.6492185592651403</v>
      </c>
      <c r="I60">
        <v>19277</v>
      </c>
      <c r="J60">
        <v>131</v>
      </c>
      <c r="K60">
        <v>19146</v>
      </c>
      <c r="L60">
        <v>0</v>
      </c>
      <c r="M60">
        <v>131</v>
      </c>
      <c r="N60">
        <v>0</v>
      </c>
      <c r="O60">
        <v>19146</v>
      </c>
      <c r="P60">
        <v>0</v>
      </c>
      <c r="Q60"/>
      <c r="R60"/>
      <c r="S60"/>
      <c r="T60"/>
      <c r="U60"/>
      <c r="V60"/>
      <c r="W60"/>
      <c r="X60">
        <v>8077.84716796875</v>
      </c>
      <c r="Y60"/>
      <c r="Z60"/>
      <c r="AA60" t="s">
        <v>200</v>
      </c>
      <c r="AB60"/>
      <c r="AC60"/>
      <c r="AD60"/>
      <c r="AE60"/>
      <c r="AF60"/>
      <c r="AG60">
        <v>100</v>
      </c>
      <c r="AH60"/>
      <c r="AI60"/>
      <c r="AJ60">
        <v>101.13971013055</v>
      </c>
      <c r="AK60">
        <v>98.86028986945</v>
      </c>
      <c r="AL60">
        <v>10011.473617903101</v>
      </c>
      <c r="AM60">
        <v>3505.4237958891499</v>
      </c>
      <c r="AN60">
        <v>3549.6367194085701</v>
      </c>
      <c r="AO60"/>
      <c r="AP60"/>
      <c r="AQ60"/>
      <c r="AR60"/>
      <c r="AS60">
        <v>8.7232990264892596</v>
      </c>
      <c r="AT60">
        <v>7.3214926719665501</v>
      </c>
      <c r="AU60"/>
      <c r="AV60"/>
      <c r="AW60"/>
      <c r="AX60"/>
      <c r="AY60"/>
      <c r="AZ60"/>
      <c r="BA60"/>
      <c r="BB60"/>
      <c r="BC60"/>
      <c r="BD60"/>
      <c r="BE60">
        <v>100.520760070691</v>
      </c>
      <c r="BF60">
        <v>99.479239929308804</v>
      </c>
    </row>
    <row r="61" spans="1:58">
      <c r="A61" t="s">
        <v>150</v>
      </c>
      <c r="B61" t="s">
        <v>216</v>
      </c>
      <c r="C61" t="s">
        <v>200</v>
      </c>
      <c r="D61" s="104">
        <v>0</v>
      </c>
      <c r="E61" s="104">
        <f t="shared" si="0"/>
        <v>0.73143744468688798</v>
      </c>
      <c r="F61" s="104">
        <f t="shared" si="1"/>
        <v>0</v>
      </c>
      <c r="G61">
        <v>0.182859361171722</v>
      </c>
      <c r="H61">
        <v>0</v>
      </c>
      <c r="I61">
        <v>19277</v>
      </c>
      <c r="J61">
        <v>0</v>
      </c>
      <c r="K61">
        <v>19277</v>
      </c>
      <c r="L61">
        <v>0</v>
      </c>
      <c r="M61">
        <v>131</v>
      </c>
      <c r="N61">
        <v>0</v>
      </c>
      <c r="O61">
        <v>19146</v>
      </c>
      <c r="P61">
        <v>0</v>
      </c>
      <c r="Q61"/>
      <c r="R61"/>
      <c r="S61"/>
      <c r="T61"/>
      <c r="U61"/>
      <c r="V61"/>
      <c r="W61"/>
      <c r="X61">
        <v>5775.71923828125</v>
      </c>
      <c r="Y61"/>
      <c r="Z61"/>
      <c r="AA61"/>
      <c r="AB61"/>
      <c r="AC61"/>
      <c r="AD61"/>
      <c r="AE61"/>
      <c r="AF61"/>
      <c r="AG61"/>
      <c r="AH61"/>
      <c r="AI61"/>
      <c r="AJ61"/>
      <c r="AK61"/>
      <c r="AL61">
        <v>0</v>
      </c>
      <c r="AM61">
        <v>3931.9578807459002</v>
      </c>
      <c r="AN61">
        <v>3931.9578807459002</v>
      </c>
      <c r="AO61"/>
      <c r="AP61"/>
      <c r="AQ61"/>
      <c r="AR61"/>
      <c r="AS61">
        <v>8.3552695810794803E-2</v>
      </c>
      <c r="AT61">
        <v>0</v>
      </c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 t="s">
        <v>151</v>
      </c>
      <c r="B62" t="s">
        <v>217</v>
      </c>
      <c r="C62" t="s">
        <v>179</v>
      </c>
      <c r="D62" s="104">
        <v>36.859155273437601</v>
      </c>
      <c r="E62" s="104">
        <f t="shared" si="0"/>
        <v>42.990814208984403</v>
      </c>
      <c r="F62" s="104">
        <f t="shared" si="1"/>
        <v>30.735473632812521</v>
      </c>
      <c r="G62">
        <v>10.747703552246101</v>
      </c>
      <c r="H62">
        <v>7.6838684082031303</v>
      </c>
      <c r="I62">
        <v>17816</v>
      </c>
      <c r="J62">
        <v>139</v>
      </c>
      <c r="K62">
        <v>17677</v>
      </c>
      <c r="L62">
        <v>0</v>
      </c>
      <c r="M62">
        <v>139</v>
      </c>
      <c r="N62">
        <v>0</v>
      </c>
      <c r="O62">
        <v>17677</v>
      </c>
      <c r="P62">
        <v>0</v>
      </c>
      <c r="Q62"/>
      <c r="R62"/>
      <c r="S62"/>
      <c r="T62"/>
      <c r="U62"/>
      <c r="V62"/>
      <c r="W62"/>
      <c r="X62">
        <v>8077.84716796875</v>
      </c>
      <c r="Y62"/>
      <c r="Z62"/>
      <c r="AA62" t="s">
        <v>200</v>
      </c>
      <c r="AB62"/>
      <c r="AC62"/>
      <c r="AD62"/>
      <c r="AE62"/>
      <c r="AF62"/>
      <c r="AG62">
        <v>100</v>
      </c>
      <c r="AH62"/>
      <c r="AI62"/>
      <c r="AJ62">
        <v>101.073578603895</v>
      </c>
      <c r="AK62">
        <v>98.926421396104701</v>
      </c>
      <c r="AL62">
        <v>10004.453391973901</v>
      </c>
      <c r="AM62">
        <v>3516.28383791549</v>
      </c>
      <c r="AN62">
        <v>3566.9043794519798</v>
      </c>
      <c r="AO62"/>
      <c r="AP62"/>
      <c r="AQ62"/>
      <c r="AR62"/>
      <c r="AS62">
        <v>9.9966392517089808</v>
      </c>
      <c r="AT62">
        <v>8.4334573745727504</v>
      </c>
      <c r="AU62"/>
      <c r="AV62"/>
      <c r="AW62"/>
      <c r="AX62"/>
      <c r="AY62"/>
      <c r="AZ62"/>
      <c r="BA62"/>
      <c r="BB62"/>
      <c r="BC62"/>
      <c r="BD62"/>
      <c r="BE62">
        <v>100.49054135850101</v>
      </c>
      <c r="BF62">
        <v>99.509458641499293</v>
      </c>
    </row>
    <row r="63" spans="1:58">
      <c r="A63" t="s">
        <v>151</v>
      </c>
      <c r="B63" t="s">
        <v>217</v>
      </c>
      <c r="C63" t="s">
        <v>200</v>
      </c>
      <c r="D63" s="104">
        <v>0</v>
      </c>
      <c r="E63" s="104">
        <f t="shared" si="0"/>
        <v>0.79142397642135598</v>
      </c>
      <c r="F63" s="104">
        <f t="shared" si="1"/>
        <v>0</v>
      </c>
      <c r="G63">
        <v>0.19785599410533899</v>
      </c>
      <c r="H63">
        <v>0</v>
      </c>
      <c r="I63">
        <v>17816</v>
      </c>
      <c r="J63">
        <v>0</v>
      </c>
      <c r="K63">
        <v>17816</v>
      </c>
      <c r="L63">
        <v>0</v>
      </c>
      <c r="M63">
        <v>139</v>
      </c>
      <c r="N63">
        <v>0</v>
      </c>
      <c r="O63">
        <v>17677</v>
      </c>
      <c r="P63">
        <v>0</v>
      </c>
      <c r="Q63"/>
      <c r="R63"/>
      <c r="S63"/>
      <c r="T63"/>
      <c r="U63"/>
      <c r="V63"/>
      <c r="W63"/>
      <c r="X63">
        <v>5775.71923828125</v>
      </c>
      <c r="Y63"/>
      <c r="Z63"/>
      <c r="AA63"/>
      <c r="AB63"/>
      <c r="AC63"/>
      <c r="AD63"/>
      <c r="AE63"/>
      <c r="AF63"/>
      <c r="AG63"/>
      <c r="AH63"/>
      <c r="AI63"/>
      <c r="AJ63"/>
      <c r="AK63"/>
      <c r="AL63">
        <v>0</v>
      </c>
      <c r="AM63">
        <v>3939.49664475193</v>
      </c>
      <c r="AN63">
        <v>3939.49664475193</v>
      </c>
      <c r="AO63"/>
      <c r="AP63"/>
      <c r="AQ63"/>
      <c r="AR63"/>
      <c r="AS63">
        <v>9.0404696762561798E-2</v>
      </c>
      <c r="AT63">
        <v>0</v>
      </c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 t="s">
        <v>152</v>
      </c>
      <c r="B64" t="s">
        <v>218</v>
      </c>
      <c r="C64" t="s">
        <v>179</v>
      </c>
      <c r="D64" s="104">
        <v>37.932427978515605</v>
      </c>
      <c r="E64" s="104">
        <f t="shared" si="0"/>
        <v>44.197807312011598</v>
      </c>
      <c r="F64" s="104">
        <f t="shared" si="1"/>
        <v>31.67537879943848</v>
      </c>
      <c r="G64">
        <v>11.049451828002899</v>
      </c>
      <c r="H64">
        <v>7.91884469985962</v>
      </c>
      <c r="I64">
        <v>17563</v>
      </c>
      <c r="J64">
        <v>141</v>
      </c>
      <c r="K64">
        <v>17422</v>
      </c>
      <c r="L64">
        <v>0</v>
      </c>
      <c r="M64">
        <v>141</v>
      </c>
      <c r="N64">
        <v>0</v>
      </c>
      <c r="O64">
        <v>17422</v>
      </c>
      <c r="P64">
        <v>0</v>
      </c>
      <c r="Q64"/>
      <c r="R64"/>
      <c r="S64"/>
      <c r="T64"/>
      <c r="U64"/>
      <c r="V64"/>
      <c r="W64"/>
      <c r="X64">
        <v>8077.84716796875</v>
      </c>
      <c r="Y64"/>
      <c r="Z64"/>
      <c r="AA64" t="s">
        <v>200</v>
      </c>
      <c r="AB64"/>
      <c r="AC64"/>
      <c r="AD64"/>
      <c r="AE64"/>
      <c r="AF64"/>
      <c r="AG64">
        <v>100</v>
      </c>
      <c r="AH64"/>
      <c r="AI64"/>
      <c r="AJ64">
        <v>101.058231235364</v>
      </c>
      <c r="AK64">
        <v>98.941768764636095</v>
      </c>
      <c r="AL64">
        <v>9989.60493544991</v>
      </c>
      <c r="AM64">
        <v>3561.5591432696001</v>
      </c>
      <c r="AN64">
        <v>3613.1650452622698</v>
      </c>
      <c r="AO64"/>
      <c r="AP64"/>
      <c r="AQ64"/>
      <c r="AR64"/>
      <c r="AS64">
        <v>10.2820014953613</v>
      </c>
      <c r="AT64">
        <v>8.68475341796875</v>
      </c>
      <c r="AU64"/>
      <c r="AV64"/>
      <c r="AW64"/>
      <c r="AX64"/>
      <c r="AY64"/>
      <c r="AZ64"/>
      <c r="BA64"/>
      <c r="BB64"/>
      <c r="BC64"/>
      <c r="BD64"/>
      <c r="BE64">
        <v>100.48352852362299</v>
      </c>
      <c r="BF64">
        <v>99.516471476377404</v>
      </c>
    </row>
    <row r="65" spans="1:58">
      <c r="A65" t="s">
        <v>152</v>
      </c>
      <c r="B65" t="s">
        <v>218</v>
      </c>
      <c r="C65" t="s">
        <v>200</v>
      </c>
      <c r="D65" s="104">
        <v>0</v>
      </c>
      <c r="E65" s="104">
        <f t="shared" si="0"/>
        <v>0.80282557010650801</v>
      </c>
      <c r="F65" s="104">
        <f t="shared" si="1"/>
        <v>0</v>
      </c>
      <c r="G65">
        <v>0.200706392526627</v>
      </c>
      <c r="H65">
        <v>0</v>
      </c>
      <c r="I65">
        <v>17563</v>
      </c>
      <c r="J65">
        <v>0</v>
      </c>
      <c r="K65">
        <v>17563</v>
      </c>
      <c r="L65">
        <v>0</v>
      </c>
      <c r="M65">
        <v>141</v>
      </c>
      <c r="N65">
        <v>0</v>
      </c>
      <c r="O65">
        <v>17422</v>
      </c>
      <c r="P65">
        <v>0</v>
      </c>
      <c r="Q65"/>
      <c r="R65"/>
      <c r="S65"/>
      <c r="T65"/>
      <c r="U65"/>
      <c r="V65"/>
      <c r="W65"/>
      <c r="X65">
        <v>5775.71923828125</v>
      </c>
      <c r="Y65"/>
      <c r="Z65"/>
      <c r="AA65"/>
      <c r="AB65"/>
      <c r="AC65"/>
      <c r="AD65"/>
      <c r="AE65"/>
      <c r="AF65"/>
      <c r="AG65"/>
      <c r="AH65"/>
      <c r="AI65"/>
      <c r="AJ65"/>
      <c r="AK65"/>
      <c r="AL65">
        <v>0</v>
      </c>
      <c r="AM65">
        <v>3960.5808071828701</v>
      </c>
      <c r="AN65">
        <v>3960.5808071828701</v>
      </c>
      <c r="AO65"/>
      <c r="AP65"/>
      <c r="AQ65"/>
      <c r="AR65"/>
      <c r="AS65">
        <v>9.17070508003235E-2</v>
      </c>
      <c r="AT65">
        <v>0</v>
      </c>
      <c r="AU65"/>
      <c r="AV65"/>
      <c r="AW65"/>
      <c r="AX65"/>
      <c r="AY65"/>
      <c r="AZ65"/>
      <c r="BA65"/>
      <c r="BB65"/>
      <c r="BC65"/>
      <c r="BD65"/>
      <c r="BE65"/>
      <c r="BF65"/>
    </row>
    <row r="66" spans="1:58">
      <c r="A66" t="s">
        <v>153</v>
      </c>
      <c r="B66" t="s">
        <v>219</v>
      </c>
      <c r="C66" t="s">
        <v>179</v>
      </c>
      <c r="D66" s="104">
        <v>47.848873901367199</v>
      </c>
      <c r="E66" s="104">
        <f t="shared" si="0"/>
        <v>54.984561920166001</v>
      </c>
      <c r="F66" s="104">
        <f t="shared" si="1"/>
        <v>40.723987579345597</v>
      </c>
      <c r="G66">
        <v>13.7461404800415</v>
      </c>
      <c r="H66">
        <v>10.180996894836399</v>
      </c>
      <c r="I66">
        <v>17101</v>
      </c>
      <c r="J66">
        <v>173</v>
      </c>
      <c r="K66">
        <v>16928</v>
      </c>
      <c r="L66">
        <v>0</v>
      </c>
      <c r="M66">
        <v>173</v>
      </c>
      <c r="N66">
        <v>0</v>
      </c>
      <c r="O66">
        <v>16928</v>
      </c>
      <c r="P66">
        <v>0</v>
      </c>
      <c r="Q66"/>
      <c r="R66"/>
      <c r="S66"/>
      <c r="T66"/>
      <c r="U66"/>
      <c r="V66"/>
      <c r="W66"/>
      <c r="X66">
        <v>8077.84716796875</v>
      </c>
      <c r="Y66"/>
      <c r="Z66"/>
      <c r="AA66" t="s">
        <v>200</v>
      </c>
      <c r="AB66"/>
      <c r="AC66"/>
      <c r="AD66"/>
      <c r="AE66"/>
      <c r="AF66"/>
      <c r="AG66">
        <v>100</v>
      </c>
      <c r="AH66"/>
      <c r="AI66"/>
      <c r="AJ66">
        <v>100.861584191993</v>
      </c>
      <c r="AK66">
        <v>99.138415808007395</v>
      </c>
      <c r="AL66">
        <v>9990.4597182080906</v>
      </c>
      <c r="AM66">
        <v>3619.67379309324</v>
      </c>
      <c r="AN66">
        <v>3684.1230045454899</v>
      </c>
      <c r="AO66"/>
      <c r="AP66"/>
      <c r="AQ66"/>
      <c r="AR66"/>
      <c r="AS66">
        <v>12.8720445632935</v>
      </c>
      <c r="AT66">
        <v>11.0530948638916</v>
      </c>
      <c r="AU66"/>
      <c r="AV66"/>
      <c r="AW66"/>
      <c r="AX66"/>
      <c r="AY66"/>
      <c r="AZ66"/>
      <c r="BA66"/>
      <c r="BB66"/>
      <c r="BC66"/>
      <c r="BD66"/>
      <c r="BE66">
        <v>100.39367574593599</v>
      </c>
      <c r="BF66">
        <v>99.606324254063594</v>
      </c>
    </row>
    <row r="67" spans="1:58">
      <c r="A67" t="s">
        <v>153</v>
      </c>
      <c r="B67" t="s">
        <v>219</v>
      </c>
      <c r="C67" t="s">
        <v>200</v>
      </c>
      <c r="D67" s="104">
        <v>0</v>
      </c>
      <c r="E67" s="104">
        <f t="shared" ref="E67:E73" si="2">G67*4</f>
        <v>0.82451665401458796</v>
      </c>
      <c r="F67" s="104">
        <f t="shared" ref="F67:F73" si="3">H67*4</f>
        <v>0</v>
      </c>
      <c r="G67">
        <v>0.20612916350364699</v>
      </c>
      <c r="H67">
        <v>0</v>
      </c>
      <c r="I67">
        <v>17101</v>
      </c>
      <c r="J67">
        <v>0</v>
      </c>
      <c r="K67">
        <v>17101</v>
      </c>
      <c r="L67">
        <v>0</v>
      </c>
      <c r="M67">
        <v>173</v>
      </c>
      <c r="N67">
        <v>0</v>
      </c>
      <c r="O67">
        <v>16928</v>
      </c>
      <c r="P67">
        <v>0</v>
      </c>
      <c r="Q67"/>
      <c r="R67"/>
      <c r="S67"/>
      <c r="T67"/>
      <c r="U67"/>
      <c r="V67"/>
      <c r="W67"/>
      <c r="X67">
        <v>5775.71923828125</v>
      </c>
      <c r="Y67"/>
      <c r="Z67"/>
      <c r="AA67"/>
      <c r="AB67"/>
      <c r="AC67"/>
      <c r="AD67"/>
      <c r="AE67"/>
      <c r="AF67"/>
      <c r="AG67"/>
      <c r="AH67"/>
      <c r="AI67"/>
      <c r="AJ67"/>
      <c r="AK67"/>
      <c r="AL67">
        <v>0</v>
      </c>
      <c r="AM67">
        <v>4018.2182705843902</v>
      </c>
      <c r="AN67">
        <v>4018.2182705843902</v>
      </c>
      <c r="AO67"/>
      <c r="AP67"/>
      <c r="AQ67"/>
      <c r="AR67"/>
      <c r="AS67">
        <v>9.4184704124927507E-2</v>
      </c>
      <c r="AT67">
        <v>0</v>
      </c>
      <c r="AU67"/>
      <c r="AV67"/>
      <c r="AW67"/>
      <c r="AX67"/>
      <c r="AY67"/>
      <c r="AZ67"/>
      <c r="BA67"/>
      <c r="BB67"/>
      <c r="BC67"/>
      <c r="BD67"/>
      <c r="BE67"/>
      <c r="BF67"/>
    </row>
    <row r="68" spans="1:58">
      <c r="A68" t="s">
        <v>183</v>
      </c>
      <c r="B68" t="s">
        <v>7</v>
      </c>
      <c r="C68" t="s">
        <v>179</v>
      </c>
      <c r="D68" s="104">
        <v>0</v>
      </c>
      <c r="E68" s="104">
        <f t="shared" si="2"/>
        <v>0.74128252267837602</v>
      </c>
      <c r="F68" s="104">
        <f t="shared" si="3"/>
        <v>0</v>
      </c>
      <c r="G68">
        <v>0.18532063066959401</v>
      </c>
      <c r="H68">
        <v>0</v>
      </c>
      <c r="I68">
        <v>19021</v>
      </c>
      <c r="J68">
        <v>0</v>
      </c>
      <c r="K68">
        <v>19021</v>
      </c>
      <c r="L68">
        <v>0</v>
      </c>
      <c r="M68">
        <v>0</v>
      </c>
      <c r="N68">
        <v>0</v>
      </c>
      <c r="O68">
        <v>19021</v>
      </c>
      <c r="P68">
        <v>0</v>
      </c>
      <c r="Q68"/>
      <c r="R68"/>
      <c r="S68"/>
      <c r="T68"/>
      <c r="U68"/>
      <c r="V68"/>
      <c r="W68"/>
      <c r="X68">
        <v>8077.84716796875</v>
      </c>
      <c r="Y68"/>
      <c r="Z68"/>
      <c r="AA68" t="s">
        <v>200</v>
      </c>
      <c r="AB68"/>
      <c r="AC68"/>
      <c r="AD68"/>
      <c r="AE68"/>
      <c r="AF68"/>
      <c r="AG68"/>
      <c r="AH68"/>
      <c r="AI68"/>
      <c r="AJ68"/>
      <c r="AK68"/>
      <c r="AL68">
        <v>0</v>
      </c>
      <c r="AM68">
        <v>3364.2656815010801</v>
      </c>
      <c r="AN68">
        <v>3364.26568150107</v>
      </c>
      <c r="AO68"/>
      <c r="AP68"/>
      <c r="AQ68"/>
      <c r="AR68"/>
      <c r="AS68">
        <v>8.4677256643772097E-2</v>
      </c>
      <c r="AT68">
        <v>0</v>
      </c>
      <c r="AU68"/>
      <c r="AV68"/>
      <c r="AW68"/>
      <c r="AX68"/>
      <c r="AY68"/>
      <c r="AZ68"/>
      <c r="BA68"/>
      <c r="BB68"/>
      <c r="BC68"/>
      <c r="BD68"/>
      <c r="BE68"/>
      <c r="BF68"/>
    </row>
    <row r="69" spans="1:58">
      <c r="A69" t="s">
        <v>183</v>
      </c>
      <c r="B69" t="s">
        <v>7</v>
      </c>
      <c r="C69" t="s">
        <v>200</v>
      </c>
      <c r="D69" s="104">
        <v>0</v>
      </c>
      <c r="E69" s="104">
        <f t="shared" si="2"/>
        <v>0.74128252267837602</v>
      </c>
      <c r="F69" s="104">
        <f t="shared" si="3"/>
        <v>0</v>
      </c>
      <c r="G69">
        <v>0.18532063066959401</v>
      </c>
      <c r="H69">
        <v>0</v>
      </c>
      <c r="I69">
        <v>19021</v>
      </c>
      <c r="J69">
        <v>0</v>
      </c>
      <c r="K69">
        <v>19021</v>
      </c>
      <c r="L69">
        <v>0</v>
      </c>
      <c r="M69">
        <v>0</v>
      </c>
      <c r="N69">
        <v>0</v>
      </c>
      <c r="O69">
        <v>19021</v>
      </c>
      <c r="P69">
        <v>0</v>
      </c>
      <c r="Q69"/>
      <c r="R69"/>
      <c r="S69"/>
      <c r="T69"/>
      <c r="U69"/>
      <c r="V69"/>
      <c r="W69"/>
      <c r="X69">
        <v>5775.71923828125</v>
      </c>
      <c r="Y69"/>
      <c r="Z69"/>
      <c r="AA69"/>
      <c r="AB69"/>
      <c r="AC69"/>
      <c r="AD69"/>
      <c r="AE69"/>
      <c r="AF69"/>
      <c r="AG69"/>
      <c r="AH69"/>
      <c r="AI69"/>
      <c r="AJ69"/>
      <c r="AK69"/>
      <c r="AL69">
        <v>0</v>
      </c>
      <c r="AM69">
        <v>3862.6451736192698</v>
      </c>
      <c r="AN69">
        <v>3862.6451736192698</v>
      </c>
      <c r="AO69"/>
      <c r="AP69"/>
      <c r="AQ69"/>
      <c r="AR69"/>
      <c r="AS69">
        <v>8.4677256643772097E-2</v>
      </c>
      <c r="AT69">
        <v>0</v>
      </c>
      <c r="AU69"/>
      <c r="AV69"/>
      <c r="AW69"/>
      <c r="AX69"/>
      <c r="AY69"/>
      <c r="AZ69"/>
      <c r="BA69"/>
      <c r="BB69"/>
      <c r="BC69"/>
      <c r="BD69"/>
      <c r="BE69"/>
      <c r="BF69"/>
    </row>
    <row r="70" spans="1:58">
      <c r="A70" t="s">
        <v>204</v>
      </c>
      <c r="C70" t="s">
        <v>196</v>
      </c>
      <c r="D70" s="104">
        <v>4000000</v>
      </c>
      <c r="E70" s="104">
        <f t="shared" si="2"/>
        <v>4000000</v>
      </c>
      <c r="F70" s="104">
        <f t="shared" si="3"/>
        <v>40659.55078125</v>
      </c>
      <c r="G70">
        <v>1000000</v>
      </c>
      <c r="H70">
        <v>10164.8876953125</v>
      </c>
      <c r="I70">
        <v>16940</v>
      </c>
      <c r="J70">
        <v>16940</v>
      </c>
      <c r="K70">
        <v>0</v>
      </c>
      <c r="L70">
        <v>3</v>
      </c>
      <c r="M70">
        <v>16937</v>
      </c>
      <c r="N70">
        <v>0</v>
      </c>
      <c r="O70">
        <v>0</v>
      </c>
      <c r="P70">
        <v>0</v>
      </c>
      <c r="Q70"/>
      <c r="R70"/>
      <c r="S70"/>
      <c r="T70"/>
      <c r="U70"/>
      <c r="V70"/>
      <c r="W70"/>
      <c r="X70">
        <v>8077.84716796875</v>
      </c>
      <c r="Y70"/>
      <c r="Z70"/>
      <c r="AA70" t="s">
        <v>201</v>
      </c>
      <c r="AB70">
        <v>1000000</v>
      </c>
      <c r="AC70"/>
      <c r="AD70"/>
      <c r="AE70">
        <v>1000000</v>
      </c>
      <c r="AF70">
        <v>0</v>
      </c>
      <c r="AG70">
        <v>99.999979163378399</v>
      </c>
      <c r="AH70"/>
      <c r="AI70"/>
      <c r="AJ70">
        <v>100.000006339572</v>
      </c>
      <c r="AK70">
        <v>99.999951987184801</v>
      </c>
      <c r="AL70">
        <v>9734.4872713091208</v>
      </c>
      <c r="AM70">
        <v>0</v>
      </c>
      <c r="AN70">
        <v>9734.48727130917</v>
      </c>
      <c r="AO70"/>
      <c r="AP70"/>
      <c r="AQ70"/>
      <c r="AR70"/>
      <c r="AS70">
        <v>1000000</v>
      </c>
      <c r="AT70">
        <v>11086.296875</v>
      </c>
      <c r="AU70"/>
      <c r="AV70"/>
      <c r="AW70"/>
      <c r="AX70"/>
      <c r="AY70"/>
      <c r="AZ70"/>
      <c r="BA70">
        <v>1000000</v>
      </c>
      <c r="BB70">
        <v>0</v>
      </c>
      <c r="BC70"/>
      <c r="BD70"/>
      <c r="BE70">
        <v>99.999995303081803</v>
      </c>
      <c r="BF70">
        <v>99.999963023674894</v>
      </c>
    </row>
    <row r="71" spans="1:58">
      <c r="A71" t="s">
        <v>204</v>
      </c>
      <c r="B71"/>
      <c r="C71" t="s">
        <v>201</v>
      </c>
      <c r="D71" s="104">
        <v>0.83346500396728607</v>
      </c>
      <c r="E71" s="104">
        <f t="shared" si="2"/>
        <v>2.209283113479616</v>
      </c>
      <c r="F71" s="104">
        <f t="shared" si="3"/>
        <v>0.19779567420482641</v>
      </c>
      <c r="G71">
        <v>0.55232077836990401</v>
      </c>
      <c r="H71">
        <v>4.9448918551206603E-2</v>
      </c>
      <c r="I71">
        <v>16940</v>
      </c>
      <c r="J71">
        <v>3</v>
      </c>
      <c r="K71">
        <v>16937</v>
      </c>
      <c r="L71">
        <v>3</v>
      </c>
      <c r="M71">
        <v>16937</v>
      </c>
      <c r="N71">
        <v>0</v>
      </c>
      <c r="O71">
        <v>0</v>
      </c>
      <c r="P71">
        <v>0</v>
      </c>
      <c r="Q71"/>
      <c r="R71"/>
      <c r="S71"/>
      <c r="T71"/>
      <c r="U71"/>
      <c r="V71"/>
      <c r="W71"/>
      <c r="X71">
        <v>5775.71923828125</v>
      </c>
      <c r="Y71"/>
      <c r="Z71"/>
      <c r="AA71"/>
      <c r="AB71"/>
      <c r="AC71"/>
      <c r="AD71"/>
      <c r="AE71"/>
      <c r="AF71"/>
      <c r="AG71"/>
      <c r="AH71"/>
      <c r="AI71"/>
      <c r="AJ71"/>
      <c r="AK71"/>
      <c r="AL71">
        <v>5841.6321614583303</v>
      </c>
      <c r="AM71">
        <v>4961.0761654460703</v>
      </c>
      <c r="AN71">
        <v>4961.2321080663696</v>
      </c>
      <c r="AO71"/>
      <c r="AP71"/>
      <c r="AQ71"/>
      <c r="AR71"/>
      <c r="AS71">
        <v>0.35674554109573398</v>
      </c>
      <c r="AT71">
        <v>0.108276389539242</v>
      </c>
      <c r="AU71"/>
      <c r="AV71"/>
      <c r="AW71"/>
      <c r="AX71"/>
      <c r="AY71"/>
      <c r="AZ71"/>
      <c r="BA71"/>
      <c r="BB71"/>
      <c r="BC71"/>
      <c r="BD71"/>
      <c r="BE71"/>
      <c r="BF71"/>
    </row>
    <row r="72" spans="1:58">
      <c r="A72" t="s">
        <v>205</v>
      </c>
      <c r="B72"/>
      <c r="C72" t="s">
        <v>196</v>
      </c>
      <c r="D72" s="104">
        <v>0.26140160560608</v>
      </c>
      <c r="E72" s="104">
        <f t="shared" si="2"/>
        <v>1.248584985733032</v>
      </c>
      <c r="F72" s="104">
        <f t="shared" si="3"/>
        <v>1.0978574864566319E-2</v>
      </c>
      <c r="G72">
        <v>0.312146246433258</v>
      </c>
      <c r="H72">
        <v>2.7446437161415798E-3</v>
      </c>
      <c r="I72">
        <v>18003</v>
      </c>
      <c r="J72">
        <v>1</v>
      </c>
      <c r="K72">
        <v>18002</v>
      </c>
      <c r="L72">
        <v>0</v>
      </c>
      <c r="M72">
        <v>1</v>
      </c>
      <c r="N72">
        <v>17993</v>
      </c>
      <c r="O72">
        <v>9</v>
      </c>
      <c r="P72">
        <v>0</v>
      </c>
      <c r="Q72"/>
      <c r="R72"/>
      <c r="S72"/>
      <c r="T72"/>
      <c r="U72"/>
      <c r="V72"/>
      <c r="W72"/>
      <c r="X72">
        <v>8077.84716796875</v>
      </c>
      <c r="Y72"/>
      <c r="Z72"/>
      <c r="AA72" t="s">
        <v>201</v>
      </c>
      <c r="AB72" s="165">
        <v>7.4106189442579596E-6</v>
      </c>
      <c r="AC72"/>
      <c r="AD72"/>
      <c r="AE72" s="165">
        <v>2.4964528993795101E-5</v>
      </c>
      <c r="AF72">
        <v>0</v>
      </c>
      <c r="AG72">
        <v>7.4105640273917895E-4</v>
      </c>
      <c r="AH72"/>
      <c r="AI72"/>
      <c r="AJ72">
        <v>2.4964213909144301E-3</v>
      </c>
      <c r="AK72">
        <v>0</v>
      </c>
      <c r="AL72">
        <v>9733.1748046875</v>
      </c>
      <c r="AM72">
        <v>4627.2631316653797</v>
      </c>
      <c r="AN72">
        <v>4627.5467461559301</v>
      </c>
      <c r="AO72"/>
      <c r="AP72"/>
      <c r="AQ72"/>
      <c r="AR72"/>
      <c r="AS72">
        <v>0.16266387701034499</v>
      </c>
      <c r="AT72">
        <v>1.7709599807858498E-2</v>
      </c>
      <c r="AU72"/>
      <c r="AV72"/>
      <c r="AW72"/>
      <c r="AX72"/>
      <c r="AY72"/>
      <c r="AZ72"/>
      <c r="BA72" s="165">
        <v>1.5635408277298802E-5</v>
      </c>
      <c r="BB72">
        <v>0</v>
      </c>
      <c r="BC72"/>
      <c r="BD72"/>
      <c r="BE72">
        <v>1.5635231460228399E-3</v>
      </c>
      <c r="BF72">
        <v>0</v>
      </c>
    </row>
    <row r="73" spans="1:58">
      <c r="A73" t="s">
        <v>205</v>
      </c>
      <c r="B73"/>
      <c r="C73" t="s">
        <v>201</v>
      </c>
      <c r="D73" s="104">
        <v>35273.921875</v>
      </c>
      <c r="E73" s="104">
        <f t="shared" si="2"/>
        <v>38555.59765625</v>
      </c>
      <c r="F73" s="104">
        <f t="shared" si="3"/>
        <v>32609.880859375</v>
      </c>
      <c r="G73">
        <v>9638.8994140625</v>
      </c>
      <c r="H73">
        <v>8152.47021484375</v>
      </c>
      <c r="I73">
        <v>18003</v>
      </c>
      <c r="J73">
        <v>17993</v>
      </c>
      <c r="K73">
        <v>10</v>
      </c>
      <c r="L73">
        <v>0</v>
      </c>
      <c r="M73">
        <v>1</v>
      </c>
      <c r="N73">
        <v>17993</v>
      </c>
      <c r="O73">
        <v>9</v>
      </c>
      <c r="P73">
        <v>0</v>
      </c>
      <c r="Q73"/>
      <c r="R73"/>
      <c r="S73"/>
      <c r="T73"/>
      <c r="U73"/>
      <c r="V73"/>
      <c r="W73"/>
      <c r="X73">
        <v>5775.71923828125</v>
      </c>
      <c r="Y73"/>
      <c r="Z73"/>
      <c r="AA73"/>
      <c r="AB73"/>
      <c r="AC73"/>
      <c r="AD73"/>
      <c r="AE73"/>
      <c r="AF73"/>
      <c r="AG73"/>
      <c r="AH73"/>
      <c r="AI73"/>
      <c r="AJ73"/>
      <c r="AK73"/>
      <c r="AL73">
        <v>6494.5414972847502</v>
      </c>
      <c r="AM73">
        <v>3933.0386962890602</v>
      </c>
      <c r="AN73">
        <v>6493.1186773097297</v>
      </c>
      <c r="AO73"/>
      <c r="AP73"/>
      <c r="AQ73"/>
      <c r="AR73"/>
      <c r="AS73">
        <v>9212.33203125</v>
      </c>
      <c r="AT73">
        <v>8464.109375</v>
      </c>
      <c r="AU73"/>
      <c r="AV73"/>
      <c r="AW73"/>
      <c r="AX73"/>
      <c r="AY73"/>
      <c r="AZ73"/>
      <c r="BA73"/>
      <c r="BB73"/>
      <c r="BC73"/>
      <c r="BD73"/>
      <c r="BE73"/>
      <c r="BF73"/>
    </row>
  </sheetData>
  <autoFilter ref="A1:BF1" xr:uid="{6E948737-CE82-4E4F-A658-442783B2C220}"/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65"/>
  <sheetViews>
    <sheetView zoomScale="72" zoomScaleNormal="72" workbookViewId="0">
      <selection activeCell="D30" sqref="D30:F31"/>
    </sheetView>
  </sheetViews>
  <sheetFormatPr defaultColWidth="10.83203125" defaultRowHeight="15.5"/>
  <cols>
    <col min="1" max="1" width="10.83203125" style="38"/>
    <col min="2" max="2" width="10.83203125" style="140"/>
    <col min="3" max="16384" width="10.83203125" style="38"/>
  </cols>
  <sheetData>
    <row r="1" spans="1:58">
      <c r="A1" t="s">
        <v>35</v>
      </c>
      <c r="B1" t="s">
        <v>36</v>
      </c>
      <c r="C1" t="s">
        <v>37</v>
      </c>
      <c r="D1" t="s">
        <v>184</v>
      </c>
      <c r="E1" t="s">
        <v>38</v>
      </c>
      <c r="F1" t="s">
        <v>39</v>
      </c>
      <c r="G1" t="s">
        <v>40</v>
      </c>
      <c r="H1" t="s">
        <v>41</v>
      </c>
      <c r="I1" t="s">
        <v>42</v>
      </c>
      <c r="J1" t="s">
        <v>43</v>
      </c>
      <c r="K1" t="s">
        <v>44</v>
      </c>
      <c r="L1" t="s">
        <v>45</v>
      </c>
      <c r="M1" t="s">
        <v>46</v>
      </c>
      <c r="N1" t="s">
        <v>47</v>
      </c>
      <c r="O1" t="s">
        <v>48</v>
      </c>
      <c r="P1" t="s">
        <v>49</v>
      </c>
      <c r="Q1" t="s">
        <v>50</v>
      </c>
      <c r="R1" t="s">
        <v>51</v>
      </c>
      <c r="S1" t="s">
        <v>52</v>
      </c>
      <c r="T1" t="s">
        <v>53</v>
      </c>
      <c r="U1" t="s">
        <v>54</v>
      </c>
      <c r="V1" t="s">
        <v>55</v>
      </c>
      <c r="W1" t="s">
        <v>56</v>
      </c>
      <c r="X1" t="s">
        <v>57</v>
      </c>
      <c r="Y1" t="s">
        <v>58</v>
      </c>
      <c r="Z1" t="s">
        <v>59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F1" t="s">
        <v>65</v>
      </c>
      <c r="AG1" t="s">
        <v>66</v>
      </c>
      <c r="AH1" t="s">
        <v>67</v>
      </c>
      <c r="AI1" t="s">
        <v>68</v>
      </c>
      <c r="AJ1" t="s">
        <v>69</v>
      </c>
      <c r="AK1" t="s">
        <v>70</v>
      </c>
      <c r="AL1" t="s">
        <v>71</v>
      </c>
      <c r="AM1" t="s">
        <v>72</v>
      </c>
      <c r="AN1" t="s">
        <v>73</v>
      </c>
      <c r="AO1" t="s">
        <v>74</v>
      </c>
      <c r="AP1" t="s">
        <v>75</v>
      </c>
      <c r="AQ1" t="s">
        <v>76</v>
      </c>
      <c r="AR1" t="s">
        <v>77</v>
      </c>
      <c r="AS1" t="s">
        <v>78</v>
      </c>
      <c r="AT1" t="s">
        <v>79</v>
      </c>
      <c r="AU1" t="s">
        <v>80</v>
      </c>
      <c r="AV1" t="s">
        <v>81</v>
      </c>
      <c r="AW1" t="s">
        <v>82</v>
      </c>
      <c r="AX1" t="s">
        <v>83</v>
      </c>
      <c r="AY1" t="s">
        <v>84</v>
      </c>
      <c r="AZ1" t="s">
        <v>85</v>
      </c>
      <c r="BA1" t="s">
        <v>86</v>
      </c>
      <c r="BB1" t="s">
        <v>87</v>
      </c>
      <c r="BC1" t="s">
        <v>88</v>
      </c>
      <c r="BD1" t="s">
        <v>89</v>
      </c>
      <c r="BE1" t="s">
        <v>90</v>
      </c>
      <c r="BF1" t="s">
        <v>91</v>
      </c>
    </row>
    <row r="2" spans="1:58" s="110" customFormat="1">
      <c r="A2" t="s">
        <v>110</v>
      </c>
      <c r="B2" t="s">
        <v>206</v>
      </c>
      <c r="C2" t="s">
        <v>111</v>
      </c>
      <c r="D2">
        <v>142.744873046875</v>
      </c>
      <c r="E2">
        <f>G2*4</f>
        <v>154.7671813964844</v>
      </c>
      <c r="F2">
        <f>H2*4</f>
        <v>130.75318908691401</v>
      </c>
      <c r="G2">
        <v>38.691795349121101</v>
      </c>
      <c r="H2">
        <v>32.688297271728501</v>
      </c>
      <c r="I2">
        <v>18174</v>
      </c>
      <c r="J2">
        <v>543</v>
      </c>
      <c r="K2">
        <v>17631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4133.56982421875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5636.9314427946601</v>
      </c>
      <c r="AM2">
        <v>3271.7750046609799</v>
      </c>
      <c r="AN2">
        <v>3342.44078797266</v>
      </c>
      <c r="AO2"/>
      <c r="AP2"/>
      <c r="AQ2"/>
      <c r="AR2"/>
      <c r="AS2">
        <v>37.218719482421903</v>
      </c>
      <c r="AT2">
        <v>34.155712127685497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10" customFormat="1">
      <c r="A3" t="s">
        <v>92</v>
      </c>
      <c r="B3" t="s">
        <v>206</v>
      </c>
      <c r="C3" t="s">
        <v>93</v>
      </c>
      <c r="D3">
        <v>177.1181518554688</v>
      </c>
      <c r="E3">
        <f t="shared" ref="E3:E33" si="0">G3*4</f>
        <v>190.75509643554679</v>
      </c>
      <c r="F3">
        <f t="shared" ref="F3:F33" si="1">H3*4</f>
        <v>163.52061462402361</v>
      </c>
      <c r="G3">
        <v>47.688774108886697</v>
      </c>
      <c r="H3">
        <v>40.880153656005902</v>
      </c>
      <c r="I3">
        <v>17597</v>
      </c>
      <c r="J3">
        <v>650</v>
      </c>
      <c r="K3">
        <v>16947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4972.853515625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5836.1025135216396</v>
      </c>
      <c r="AM3">
        <v>4125.8890565906104</v>
      </c>
      <c r="AN3">
        <v>4189.0611169989197</v>
      </c>
      <c r="AO3"/>
      <c r="AP3"/>
      <c r="AQ3"/>
      <c r="AR3"/>
      <c r="AS3">
        <v>46.017707824707003</v>
      </c>
      <c r="AT3">
        <v>42.543930053710902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10" customFormat="1">
      <c r="A4" t="s">
        <v>112</v>
      </c>
      <c r="B4" t="s">
        <v>207</v>
      </c>
      <c r="C4" t="s">
        <v>111</v>
      </c>
      <c r="D4">
        <v>124.47888183593759</v>
      </c>
      <c r="E4">
        <f t="shared" si="0"/>
        <v>135.7949066162108</v>
      </c>
      <c r="F4">
        <f t="shared" si="1"/>
        <v>113.1900177001952</v>
      </c>
      <c r="G4">
        <v>33.948726654052699</v>
      </c>
      <c r="H4">
        <v>28.2975044250488</v>
      </c>
      <c r="I4">
        <v>17851</v>
      </c>
      <c r="J4">
        <v>466</v>
      </c>
      <c r="K4">
        <v>17385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4133.56982421875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5677.5422929100696</v>
      </c>
      <c r="AM4">
        <v>3287.0294247943002</v>
      </c>
      <c r="AN4">
        <v>3349.4337156767101</v>
      </c>
      <c r="AO4"/>
      <c r="AP4"/>
      <c r="AQ4"/>
      <c r="AR4"/>
      <c r="AS4">
        <v>32.562240600585902</v>
      </c>
      <c r="AT4">
        <v>29.678968429565401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10" customFormat="1">
      <c r="A5" t="s">
        <v>94</v>
      </c>
      <c r="B5" t="s">
        <v>207</v>
      </c>
      <c r="C5" t="s">
        <v>93</v>
      </c>
      <c r="D5">
        <v>143.74770507812499</v>
      </c>
      <c r="E5">
        <f t="shared" si="0"/>
        <v>155.7228240966796</v>
      </c>
      <c r="F5">
        <f t="shared" si="1"/>
        <v>131.80299377441401</v>
      </c>
      <c r="G5">
        <v>38.930706024169901</v>
      </c>
      <c r="H5">
        <v>32.950748443603501</v>
      </c>
      <c r="I5">
        <v>18448</v>
      </c>
      <c r="J5">
        <v>555</v>
      </c>
      <c r="K5">
        <v>17893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4972.853515625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5902.2608688766904</v>
      </c>
      <c r="AM5">
        <v>4158.6234380075703</v>
      </c>
      <c r="AN5">
        <v>4211.0800064232699</v>
      </c>
      <c r="AO5"/>
      <c r="AP5"/>
      <c r="AQ5"/>
      <c r="AR5"/>
      <c r="AS5">
        <v>37.463413238525398</v>
      </c>
      <c r="AT5">
        <v>34.412418365478501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10" customFormat="1">
      <c r="A6" t="s">
        <v>113</v>
      </c>
      <c r="B6" t="s">
        <v>208</v>
      </c>
      <c r="C6" t="s">
        <v>111</v>
      </c>
      <c r="D6">
        <v>251.666821289062</v>
      </c>
      <c r="E6">
        <f t="shared" si="0"/>
        <v>268.09417724609358</v>
      </c>
      <c r="F6">
        <f t="shared" si="1"/>
        <v>235.2966308593752</v>
      </c>
      <c r="G6">
        <v>67.023544311523395</v>
      </c>
      <c r="H6">
        <v>58.8241577148438</v>
      </c>
      <c r="I6">
        <v>17379</v>
      </c>
      <c r="J6">
        <v>905</v>
      </c>
      <c r="K6">
        <v>16474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4133.56982421875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5663.1707247064896</v>
      </c>
      <c r="AM6">
        <v>3302.76966468706</v>
      </c>
      <c r="AN6">
        <v>3425.68599815375</v>
      </c>
      <c r="AO6"/>
      <c r="AP6"/>
      <c r="AQ6"/>
      <c r="AR6"/>
      <c r="AS6">
        <v>65.010238647460895</v>
      </c>
      <c r="AT6">
        <v>60.826889038085902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10" customFormat="1">
      <c r="A7" t="s">
        <v>95</v>
      </c>
      <c r="B7" t="s">
        <v>208</v>
      </c>
      <c r="C7" t="s">
        <v>93</v>
      </c>
      <c r="D7">
        <v>281.37448730468799</v>
      </c>
      <c r="E7">
        <f t="shared" si="0"/>
        <v>298.91082763671881</v>
      </c>
      <c r="F7">
        <f t="shared" si="1"/>
        <v>263.90319824218761</v>
      </c>
      <c r="G7">
        <v>74.727706909179702</v>
      </c>
      <c r="H7">
        <v>65.975799560546903</v>
      </c>
      <c r="I7">
        <v>17109</v>
      </c>
      <c r="J7">
        <v>993</v>
      </c>
      <c r="K7">
        <v>16116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4972.853515625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5945.7185567527404</v>
      </c>
      <c r="AM7">
        <v>4194.0906934702698</v>
      </c>
      <c r="AN7">
        <v>4295.7545235152202</v>
      </c>
      <c r="AO7"/>
      <c r="AP7"/>
      <c r="AQ7"/>
      <c r="AR7"/>
      <c r="AS7">
        <v>72.578361511230497</v>
      </c>
      <c r="AT7">
        <v>68.113113403320298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10" customFormat="1">
      <c r="A8" t="s">
        <v>114</v>
      </c>
      <c r="B8" t="s">
        <v>209</v>
      </c>
      <c r="C8" t="s">
        <v>111</v>
      </c>
      <c r="D8">
        <v>97.56546020507821</v>
      </c>
      <c r="E8">
        <f t="shared" si="0"/>
        <v>107.6271209716796</v>
      </c>
      <c r="F8">
        <f t="shared" si="1"/>
        <v>87.525253295898395</v>
      </c>
      <c r="G8">
        <v>26.906780242919901</v>
      </c>
      <c r="H8">
        <v>21.881313323974599</v>
      </c>
      <c r="I8">
        <v>17642</v>
      </c>
      <c r="J8">
        <v>362</v>
      </c>
      <c r="K8">
        <v>17280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4133.56982421875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5689.1665511157598</v>
      </c>
      <c r="AM8">
        <v>3267.4329950756501</v>
      </c>
      <c r="AN8">
        <v>3317.12506781606</v>
      </c>
      <c r="AO8"/>
      <c r="AP8"/>
      <c r="AQ8"/>
      <c r="AR8"/>
      <c r="AS8">
        <v>25.674066543579102</v>
      </c>
      <c r="AT8">
        <v>23.110057830810501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10" customFormat="1">
      <c r="A9" t="s">
        <v>96</v>
      </c>
      <c r="B9" t="s">
        <v>209</v>
      </c>
      <c r="C9" t="s">
        <v>93</v>
      </c>
      <c r="D9">
        <v>127.26884765625</v>
      </c>
      <c r="E9">
        <f t="shared" si="0"/>
        <v>138.65676879882801</v>
      </c>
      <c r="F9">
        <f t="shared" si="1"/>
        <v>115.90842437744161</v>
      </c>
      <c r="G9">
        <v>34.664192199707003</v>
      </c>
      <c r="H9">
        <v>28.977106094360401</v>
      </c>
      <c r="I9">
        <v>18027</v>
      </c>
      <c r="J9">
        <v>481</v>
      </c>
      <c r="K9">
        <v>17546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4972.853515625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5940.2328695507404</v>
      </c>
      <c r="AM9">
        <v>4128.7811029674003</v>
      </c>
      <c r="AN9">
        <v>4177.1146193443001</v>
      </c>
      <c r="AO9"/>
      <c r="AP9"/>
      <c r="AQ9"/>
      <c r="AR9"/>
      <c r="AS9">
        <v>33.268890380859403</v>
      </c>
      <c r="AT9">
        <v>30.3673210144043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10" customFormat="1">
      <c r="A10" t="s">
        <v>115</v>
      </c>
      <c r="B10" t="s">
        <v>210</v>
      </c>
      <c r="C10" t="s">
        <v>111</v>
      </c>
      <c r="D10">
        <v>66.110601806640602</v>
      </c>
      <c r="E10">
        <f t="shared" si="0"/>
        <v>74.430381774902401</v>
      </c>
      <c r="F10">
        <f t="shared" si="1"/>
        <v>57.805519104003999</v>
      </c>
      <c r="G10">
        <v>18.6075954437256</v>
      </c>
      <c r="H10">
        <v>14.451379776001</v>
      </c>
      <c r="I10">
        <v>17419</v>
      </c>
      <c r="J10">
        <v>243</v>
      </c>
      <c r="K10">
        <v>17176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4133.56982421875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5782.9919122138599</v>
      </c>
      <c r="AM10">
        <v>3330.90231812206</v>
      </c>
      <c r="AN10">
        <v>3365.10966477597</v>
      </c>
      <c r="AO10"/>
      <c r="AP10"/>
      <c r="AQ10"/>
      <c r="AR10"/>
      <c r="AS10">
        <v>17.588386535644499</v>
      </c>
      <c r="AT10">
        <v>15.4678707122803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10" customFormat="1">
      <c r="A11" t="s">
        <v>97</v>
      </c>
      <c r="B11" t="s">
        <v>210</v>
      </c>
      <c r="C11" t="s">
        <v>93</v>
      </c>
      <c r="D11">
        <v>84.28162841796879</v>
      </c>
      <c r="E11">
        <f t="shared" si="0"/>
        <v>93.876945495605597</v>
      </c>
      <c r="F11">
        <f t="shared" si="1"/>
        <v>74.705841064453196</v>
      </c>
      <c r="G11">
        <v>23.469236373901399</v>
      </c>
      <c r="H11">
        <v>18.676460266113299</v>
      </c>
      <c r="I11">
        <v>16732</v>
      </c>
      <c r="J11">
        <v>297</v>
      </c>
      <c r="K11">
        <v>16435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4972.853515625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5913.5589455755498</v>
      </c>
      <c r="AM11">
        <v>4097.7564347060897</v>
      </c>
      <c r="AN11">
        <v>4129.9876889331799</v>
      </c>
      <c r="AO11"/>
      <c r="AP11"/>
      <c r="AQ11"/>
      <c r="AR11"/>
      <c r="AS11">
        <v>22.293687820434599</v>
      </c>
      <c r="AT11">
        <v>19.848396301269499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10" customFormat="1">
      <c r="A12" t="s">
        <v>116</v>
      </c>
      <c r="B12" t="s">
        <v>211</v>
      </c>
      <c r="C12" t="s">
        <v>111</v>
      </c>
      <c r="D12">
        <v>68.813958740234398</v>
      </c>
      <c r="E12">
        <f t="shared" si="0"/>
        <v>77.106666564941605</v>
      </c>
      <c r="F12">
        <f t="shared" si="1"/>
        <v>60.535842895507997</v>
      </c>
      <c r="G12">
        <v>19.276666641235401</v>
      </c>
      <c r="H12">
        <v>15.133960723876999</v>
      </c>
      <c r="I12">
        <v>18255</v>
      </c>
      <c r="J12">
        <v>265</v>
      </c>
      <c r="K12">
        <v>17990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4133.56982421875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5681.2131891214603</v>
      </c>
      <c r="AM12">
        <v>3285.7172445928099</v>
      </c>
      <c r="AN12">
        <v>3320.4916310787098</v>
      </c>
      <c r="AO12"/>
      <c r="AP12"/>
      <c r="AQ12"/>
      <c r="AR12"/>
      <c r="AS12">
        <v>18.260776519775401</v>
      </c>
      <c r="AT12">
        <v>16.147153854370099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10" customFormat="1">
      <c r="A13" t="s">
        <v>98</v>
      </c>
      <c r="B13" t="s">
        <v>211</v>
      </c>
      <c r="C13" t="s">
        <v>93</v>
      </c>
      <c r="D13">
        <v>96.347497558593801</v>
      </c>
      <c r="E13">
        <f t="shared" si="0"/>
        <v>106.7862625122072</v>
      </c>
      <c r="F13">
        <f t="shared" si="1"/>
        <v>85.931846618652401</v>
      </c>
      <c r="G13">
        <v>26.6965656280518</v>
      </c>
      <c r="H13">
        <v>21.4829616546631</v>
      </c>
      <c r="I13">
        <v>16185</v>
      </c>
      <c r="J13">
        <v>328</v>
      </c>
      <c r="K13">
        <v>15857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4972.853515625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5934.8041024556996</v>
      </c>
      <c r="AM13">
        <v>4129.5207198054504</v>
      </c>
      <c r="AN13">
        <v>4166.1060117121197</v>
      </c>
      <c r="AO13"/>
      <c r="AP13"/>
      <c r="AQ13"/>
      <c r="AR13"/>
      <c r="AS13">
        <v>25.417627334594702</v>
      </c>
      <c r="AT13">
        <v>22.757627487182599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10" customFormat="1">
      <c r="A14" t="s">
        <v>117</v>
      </c>
      <c r="B14" t="s">
        <v>212</v>
      </c>
      <c r="C14" t="s">
        <v>111</v>
      </c>
      <c r="D14">
        <v>97.666687011718793</v>
      </c>
      <c r="E14">
        <f t="shared" si="0"/>
        <v>107.92488861084</v>
      </c>
      <c r="F14">
        <f t="shared" si="1"/>
        <v>87.430809020995994</v>
      </c>
      <c r="G14">
        <v>26.98122215271</v>
      </c>
      <c r="H14">
        <v>21.857702255248999</v>
      </c>
      <c r="I14">
        <v>16991</v>
      </c>
      <c r="J14">
        <v>349</v>
      </c>
      <c r="K14">
        <v>16642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4133.56982421875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5696.55848182307</v>
      </c>
      <c r="AM14">
        <v>3306.1156399752899</v>
      </c>
      <c r="AN14">
        <v>3355.21601969425</v>
      </c>
      <c r="AO14"/>
      <c r="AP14"/>
      <c r="AQ14"/>
      <c r="AR14"/>
      <c r="AS14">
        <v>25.724418640136701</v>
      </c>
      <c r="AT14">
        <v>23.110380172729499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10" customFormat="1">
      <c r="A15" t="s">
        <v>99</v>
      </c>
      <c r="B15" t="s">
        <v>212</v>
      </c>
      <c r="C15" t="s">
        <v>93</v>
      </c>
      <c r="D15">
        <v>126.32187500000001</v>
      </c>
      <c r="E15">
        <f t="shared" si="0"/>
        <v>138.40457153320321</v>
      </c>
      <c r="F15">
        <f t="shared" si="1"/>
        <v>114.27011871337881</v>
      </c>
      <c r="G15">
        <v>34.601142883300803</v>
      </c>
      <c r="H15">
        <v>28.567529678344702</v>
      </c>
      <c r="I15">
        <v>15895</v>
      </c>
      <c r="J15">
        <v>421</v>
      </c>
      <c r="K15">
        <v>15474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4972.853515625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5999.9025154023202</v>
      </c>
      <c r="AM15">
        <v>4192.62931744251</v>
      </c>
      <c r="AN15">
        <v>4240.49732727835</v>
      </c>
      <c r="AO15"/>
      <c r="AP15"/>
      <c r="AQ15"/>
      <c r="AR15"/>
      <c r="AS15">
        <v>33.120658874511697</v>
      </c>
      <c r="AT15">
        <v>30.042289733886701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10" customFormat="1">
      <c r="A16" t="s">
        <v>118</v>
      </c>
      <c r="B16" t="s">
        <v>213</v>
      </c>
      <c r="C16" t="s">
        <v>111</v>
      </c>
      <c r="D16">
        <v>92.324719238281205</v>
      </c>
      <c r="E16">
        <f t="shared" si="0"/>
        <v>102.04917144775401</v>
      </c>
      <c r="F16">
        <f t="shared" si="1"/>
        <v>82.620330810546804</v>
      </c>
      <c r="G16">
        <v>25.512292861938501</v>
      </c>
      <c r="H16">
        <v>20.655082702636701</v>
      </c>
      <c r="I16">
        <v>17861</v>
      </c>
      <c r="J16">
        <v>347</v>
      </c>
      <c r="K16">
        <v>17514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4133.56982421875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5689.3855423721197</v>
      </c>
      <c r="AM16">
        <v>3316.4588380077198</v>
      </c>
      <c r="AN16">
        <v>3362.55959196407</v>
      </c>
      <c r="AO16"/>
      <c r="AP16"/>
      <c r="AQ16"/>
      <c r="AR16"/>
      <c r="AS16">
        <v>24.320917129516602</v>
      </c>
      <c r="AT16">
        <v>21.842750549316399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10" customFormat="1">
      <c r="A17" t="s">
        <v>100</v>
      </c>
      <c r="B17" t="s">
        <v>213</v>
      </c>
      <c r="C17" t="s">
        <v>93</v>
      </c>
      <c r="D17">
        <v>108.38339843750001</v>
      </c>
      <c r="E17">
        <f t="shared" si="0"/>
        <v>119.50074768066401</v>
      </c>
      <c r="F17">
        <f t="shared" si="1"/>
        <v>97.292266845703196</v>
      </c>
      <c r="G17">
        <v>29.875186920166001</v>
      </c>
      <c r="H17">
        <v>24.323066711425799</v>
      </c>
      <c r="I17">
        <v>16075</v>
      </c>
      <c r="J17">
        <v>366</v>
      </c>
      <c r="K17">
        <v>15709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4972.853515625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5907.8397276831502</v>
      </c>
      <c r="AM17">
        <v>4135.9635859028103</v>
      </c>
      <c r="AN17">
        <v>4176.3061468914102</v>
      </c>
      <c r="AO17"/>
      <c r="AP17"/>
      <c r="AQ17"/>
      <c r="AR17"/>
      <c r="AS17">
        <v>28.513057708740199</v>
      </c>
      <c r="AT17">
        <v>25.6803493499756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109" customFormat="1">
      <c r="A18" t="s">
        <v>119</v>
      </c>
      <c r="B18" t="s">
        <v>214</v>
      </c>
      <c r="C18" t="s">
        <v>111</v>
      </c>
      <c r="D18">
        <v>117.91481933593759</v>
      </c>
      <c r="E18">
        <f t="shared" si="0"/>
        <v>128.6797637939452</v>
      </c>
      <c r="F18">
        <f t="shared" si="1"/>
        <v>107.17445373535161</v>
      </c>
      <c r="G18">
        <v>32.1699409484863</v>
      </c>
      <c r="H18">
        <v>26.793613433837901</v>
      </c>
      <c r="I18">
        <v>18670</v>
      </c>
      <c r="J18">
        <v>462</v>
      </c>
      <c r="K18">
        <v>18208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4133.56982421875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5706.0899219595503</v>
      </c>
      <c r="AM18">
        <v>3331.8069682062601</v>
      </c>
      <c r="AN18">
        <v>3390.5599797024602</v>
      </c>
      <c r="AO18"/>
      <c r="AP18"/>
      <c r="AQ18"/>
      <c r="AR18"/>
      <c r="AS18">
        <v>30.851015090942401</v>
      </c>
      <c r="AT18">
        <v>28.107994079589801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109" customFormat="1">
      <c r="A19" t="s">
        <v>102</v>
      </c>
      <c r="B19" t="s">
        <v>214</v>
      </c>
      <c r="C19" t="s">
        <v>93</v>
      </c>
      <c r="D19">
        <v>157.25794677734379</v>
      </c>
      <c r="E19">
        <f t="shared" si="0"/>
        <v>169.79603576660159</v>
      </c>
      <c r="F19">
        <f t="shared" si="1"/>
        <v>144.75318908691401</v>
      </c>
      <c r="G19">
        <v>42.449008941650398</v>
      </c>
      <c r="H19">
        <v>36.188297271728501</v>
      </c>
      <c r="I19">
        <v>18439</v>
      </c>
      <c r="J19">
        <v>606</v>
      </c>
      <c r="K19">
        <v>17833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4972.853515625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5851.3482798963496</v>
      </c>
      <c r="AM19">
        <v>4073.2768471586901</v>
      </c>
      <c r="AN19">
        <v>4131.7133832093696</v>
      </c>
      <c r="AO19"/>
      <c r="AP19"/>
      <c r="AQ19"/>
      <c r="AR19"/>
      <c r="AS19">
        <v>40.912689208984403</v>
      </c>
      <c r="AT19">
        <v>37.718456268310497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109" customFormat="1">
      <c r="A20" t="s">
        <v>120</v>
      </c>
      <c r="B20" t="s">
        <v>215</v>
      </c>
      <c r="C20" t="s">
        <v>111</v>
      </c>
      <c r="D20">
        <v>99.422802734374997</v>
      </c>
      <c r="E20">
        <f t="shared" si="0"/>
        <v>109.52374267578119</v>
      </c>
      <c r="F20">
        <f t="shared" si="1"/>
        <v>89.343505859375199</v>
      </c>
      <c r="G20">
        <v>27.380935668945298</v>
      </c>
      <c r="H20">
        <v>22.3358764648438</v>
      </c>
      <c r="I20">
        <v>17842</v>
      </c>
      <c r="J20">
        <v>373</v>
      </c>
      <c r="K20">
        <v>17469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4133.56982421875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5537.2358071171202</v>
      </c>
      <c r="AM20">
        <v>3217.7978934754701</v>
      </c>
      <c r="AN20">
        <v>3266.2874317440801</v>
      </c>
      <c r="AO20"/>
      <c r="AP20"/>
      <c r="AQ20"/>
      <c r="AR20"/>
      <c r="AS20">
        <v>26.143409729003899</v>
      </c>
      <c r="AT20">
        <v>23.569402694702099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109" customFormat="1">
      <c r="A21" t="s">
        <v>103</v>
      </c>
      <c r="B21" t="s">
        <v>215</v>
      </c>
      <c r="C21" t="s">
        <v>93</v>
      </c>
      <c r="D21">
        <v>123.96499023437499</v>
      </c>
      <c r="E21">
        <f t="shared" si="0"/>
        <v>135.39498901367199</v>
      </c>
      <c r="F21">
        <f t="shared" si="1"/>
        <v>112.562698364258</v>
      </c>
      <c r="G21">
        <v>33.848747253417997</v>
      </c>
      <c r="H21">
        <v>28.140674591064499</v>
      </c>
      <c r="I21">
        <v>17424</v>
      </c>
      <c r="J21">
        <v>453</v>
      </c>
      <c r="K21">
        <v>16971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4972.853515625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5806.2741111772202</v>
      </c>
      <c r="AM21">
        <v>4096.5657681986704</v>
      </c>
      <c r="AN21">
        <v>4141.0158301459696</v>
      </c>
      <c r="AO21"/>
      <c r="AP21"/>
      <c r="AQ21"/>
      <c r="AR21"/>
      <c r="AS21">
        <v>32.448287963867202</v>
      </c>
      <c r="AT21">
        <v>29.5360107421875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109" customFormat="1">
      <c r="A22" t="s">
        <v>121</v>
      </c>
      <c r="B22" t="s">
        <v>216</v>
      </c>
      <c r="C22" t="s">
        <v>111</v>
      </c>
      <c r="D22">
        <v>86.046215820312597</v>
      </c>
      <c r="E22">
        <f t="shared" si="0"/>
        <v>95.588714599609204</v>
      </c>
      <c r="F22">
        <f t="shared" si="1"/>
        <v>76.523040771484403</v>
      </c>
      <c r="G22">
        <v>23.897178649902301</v>
      </c>
      <c r="H22">
        <v>19.130760192871101</v>
      </c>
      <c r="I22">
        <v>17275</v>
      </c>
      <c r="J22">
        <v>313</v>
      </c>
      <c r="K22">
        <v>16962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4133.56982421875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5659.9366778779004</v>
      </c>
      <c r="AM22">
        <v>3295.8888886250102</v>
      </c>
      <c r="AN22">
        <v>3338.7222870641499</v>
      </c>
      <c r="AO22"/>
      <c r="AP22"/>
      <c r="AQ22"/>
      <c r="AR22"/>
      <c r="AS22">
        <v>22.728105545043899</v>
      </c>
      <c r="AT22">
        <v>20.296260833740199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109" customFormat="1">
      <c r="A23" t="s">
        <v>104</v>
      </c>
      <c r="B23" t="s">
        <v>216</v>
      </c>
      <c r="C23" t="s">
        <v>93</v>
      </c>
      <c r="D23">
        <v>105.0664184570312</v>
      </c>
      <c r="E23">
        <f t="shared" si="0"/>
        <v>115.4003143310548</v>
      </c>
      <c r="F23">
        <f t="shared" si="1"/>
        <v>94.755157470703196</v>
      </c>
      <c r="G23">
        <v>28.8500785827637</v>
      </c>
      <c r="H23">
        <v>23.688789367675799</v>
      </c>
      <c r="I23">
        <v>18026</v>
      </c>
      <c r="J23">
        <v>398</v>
      </c>
      <c r="K23">
        <v>17628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4972.853515625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5875.4887683044099</v>
      </c>
      <c r="AM23">
        <v>4087.45202336183</v>
      </c>
      <c r="AN23">
        <v>4126.9304780654202</v>
      </c>
      <c r="AO23"/>
      <c r="AP23"/>
      <c r="AQ23"/>
      <c r="AR23"/>
      <c r="AS23">
        <v>27.5839958190918</v>
      </c>
      <c r="AT23">
        <v>24.950685501098601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109" customFormat="1">
      <c r="A24" t="s">
        <v>122</v>
      </c>
      <c r="B24" t="s">
        <v>217</v>
      </c>
      <c r="C24" t="s">
        <v>111</v>
      </c>
      <c r="D24">
        <v>92.960076904296798</v>
      </c>
      <c r="E24">
        <f t="shared" si="0"/>
        <v>102.88116455078119</v>
      </c>
      <c r="F24">
        <f t="shared" si="1"/>
        <v>83.059867858886804</v>
      </c>
      <c r="G24">
        <v>25.720291137695298</v>
      </c>
      <c r="H24">
        <v>20.764966964721701</v>
      </c>
      <c r="I24">
        <v>17280</v>
      </c>
      <c r="J24">
        <v>338</v>
      </c>
      <c r="K24">
        <v>16942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4133.56982421875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5697.8657891087296</v>
      </c>
      <c r="AM24">
        <v>3302.21605296805</v>
      </c>
      <c r="AN24">
        <v>3349.0754054458098</v>
      </c>
      <c r="AO24"/>
      <c r="AP24"/>
      <c r="AQ24"/>
      <c r="AR24"/>
      <c r="AS24">
        <v>24.504810333251999</v>
      </c>
      <c r="AT24">
        <v>21.976587295532202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109" customFormat="1">
      <c r="A25" t="s">
        <v>105</v>
      </c>
      <c r="B25" t="s">
        <v>217</v>
      </c>
      <c r="C25" t="s">
        <v>93</v>
      </c>
      <c r="D25">
        <v>114.7024780273438</v>
      </c>
      <c r="E25">
        <f t="shared" si="0"/>
        <v>125.3126678466796</v>
      </c>
      <c r="F25">
        <f t="shared" si="1"/>
        <v>104.1161651611328</v>
      </c>
      <c r="G25">
        <v>31.328166961669901</v>
      </c>
      <c r="H25">
        <v>26.0290412902832</v>
      </c>
      <c r="I25">
        <v>18688</v>
      </c>
      <c r="J25">
        <v>450</v>
      </c>
      <c r="K25">
        <v>18238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4972.853515625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5833.3742849392402</v>
      </c>
      <c r="AM25">
        <v>4062.0135243304198</v>
      </c>
      <c r="AN25">
        <v>4104.6672241524502</v>
      </c>
      <c r="AO25"/>
      <c r="AP25"/>
      <c r="AQ25"/>
      <c r="AR25"/>
      <c r="AS25">
        <v>30.028213500976602</v>
      </c>
      <c r="AT25">
        <v>27.324581146240199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109" customFormat="1">
      <c r="A26" t="s">
        <v>123</v>
      </c>
      <c r="B26" t="s">
        <v>218</v>
      </c>
      <c r="C26" t="s">
        <v>111</v>
      </c>
      <c r="D26">
        <v>96.694183349609403</v>
      </c>
      <c r="E26">
        <f t="shared" si="0"/>
        <v>106.6111984252928</v>
      </c>
      <c r="F26">
        <f t="shared" si="1"/>
        <v>86.798027038574403</v>
      </c>
      <c r="G26">
        <v>26.6527996063232</v>
      </c>
      <c r="H26">
        <v>21.699506759643601</v>
      </c>
      <c r="I26">
        <v>17996</v>
      </c>
      <c r="J26">
        <v>366</v>
      </c>
      <c r="K26">
        <v>17630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4133.56982421875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5604.2957210019604</v>
      </c>
      <c r="AM26">
        <v>3264.1456582989499</v>
      </c>
      <c r="AN26">
        <v>3311.73928593561</v>
      </c>
      <c r="AO26"/>
      <c r="AP26"/>
      <c r="AQ26"/>
      <c r="AR26"/>
      <c r="AS26">
        <v>25.437818527221701</v>
      </c>
      <c r="AT26">
        <v>22.910631179809599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109" customFormat="1">
      <c r="A27" t="s">
        <v>106</v>
      </c>
      <c r="B27" t="s">
        <v>218</v>
      </c>
      <c r="C27" t="s">
        <v>93</v>
      </c>
      <c r="D27">
        <v>119.1496948242188</v>
      </c>
      <c r="E27">
        <f t="shared" si="0"/>
        <v>130.46505737304679</v>
      </c>
      <c r="F27">
        <f t="shared" si="1"/>
        <v>107.86146545410161</v>
      </c>
      <c r="G27">
        <v>32.616264343261697</v>
      </c>
      <c r="H27">
        <v>26.965366363525401</v>
      </c>
      <c r="I27">
        <v>17079</v>
      </c>
      <c r="J27">
        <v>427</v>
      </c>
      <c r="K27">
        <v>16652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4972.853515625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5615.39957529823</v>
      </c>
      <c r="AM27">
        <v>3891.7349147572099</v>
      </c>
      <c r="AN27">
        <v>3934.8290543468302</v>
      </c>
      <c r="AO27"/>
      <c r="AP27"/>
      <c r="AQ27"/>
      <c r="AR27"/>
      <c r="AS27">
        <v>31.229860305786101</v>
      </c>
      <c r="AT27">
        <v>28.346752166748001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109" customFormat="1">
      <c r="A28" t="s">
        <v>124</v>
      </c>
      <c r="B28" t="s">
        <v>219</v>
      </c>
      <c r="C28" t="s">
        <v>111</v>
      </c>
      <c r="D28">
        <v>85.419531250000006</v>
      </c>
      <c r="E28">
        <f t="shared" si="0"/>
        <v>94.521591186523594</v>
      </c>
      <c r="F28">
        <f t="shared" si="1"/>
        <v>76.335052490234403</v>
      </c>
      <c r="G28">
        <v>23.630397796630898</v>
      </c>
      <c r="H28">
        <v>19.083763122558601</v>
      </c>
      <c r="I28">
        <v>18846</v>
      </c>
      <c r="J28">
        <v>339</v>
      </c>
      <c r="K28">
        <v>18507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4133.56982421875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5687.9306626221396</v>
      </c>
      <c r="AM28">
        <v>3351.7225050060201</v>
      </c>
      <c r="AN28">
        <v>3393.7459882614598</v>
      </c>
      <c r="AO28"/>
      <c r="AP28"/>
      <c r="AQ28"/>
      <c r="AR28"/>
      <c r="AS28">
        <v>22.5153102874756</v>
      </c>
      <c r="AT28">
        <v>20.195600509643601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109" customFormat="1">
      <c r="A29" t="s">
        <v>107</v>
      </c>
      <c r="B29" t="s">
        <v>219</v>
      </c>
      <c r="C29" t="s">
        <v>93</v>
      </c>
      <c r="D29">
        <v>132.77501220703121</v>
      </c>
      <c r="E29">
        <f t="shared" si="0"/>
        <v>144.33581542968761</v>
      </c>
      <c r="F29">
        <f t="shared" si="1"/>
        <v>121.2425231933592</v>
      </c>
      <c r="G29">
        <v>36.083953857421903</v>
      </c>
      <c r="H29">
        <v>30.310630798339801</v>
      </c>
      <c r="I29">
        <v>18260</v>
      </c>
      <c r="J29">
        <v>508</v>
      </c>
      <c r="K29">
        <v>17752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4972.853515625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5820.49732022023</v>
      </c>
      <c r="AM29">
        <v>4072.4488604469502</v>
      </c>
      <c r="AN29">
        <v>4121.0802195687902</v>
      </c>
      <c r="AO29"/>
      <c r="AP29"/>
      <c r="AQ29"/>
      <c r="AR29"/>
      <c r="AS29">
        <v>34.667457580566399</v>
      </c>
      <c r="AT29">
        <v>31.721889495849599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109" customFormat="1">
      <c r="A30" t="s">
        <v>197</v>
      </c>
      <c r="B30" t="s">
        <v>7</v>
      </c>
      <c r="C30" t="s">
        <v>111</v>
      </c>
      <c r="D30">
        <v>0</v>
      </c>
      <c r="E30">
        <f t="shared" si="0"/>
        <v>0.77982372045516801</v>
      </c>
      <c r="F30">
        <f t="shared" si="1"/>
        <v>0</v>
      </c>
      <c r="G30">
        <v>0.194955930113792</v>
      </c>
      <c r="H30">
        <v>0</v>
      </c>
      <c r="I30">
        <v>18081</v>
      </c>
      <c r="J30">
        <v>0</v>
      </c>
      <c r="K30">
        <v>18081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4133.56982421875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0</v>
      </c>
      <c r="AM30">
        <v>3122.0165531894099</v>
      </c>
      <c r="AN30">
        <v>3122.0165531894099</v>
      </c>
      <c r="AO30"/>
      <c r="AP30"/>
      <c r="AQ30"/>
      <c r="AR30"/>
      <c r="AS30">
        <v>8.9079648256301894E-2</v>
      </c>
      <c r="AT30">
        <v>0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109" customFormat="1">
      <c r="A31" t="s">
        <v>101</v>
      </c>
      <c r="B31" t="s">
        <v>7</v>
      </c>
      <c r="C31" t="s">
        <v>93</v>
      </c>
      <c r="D31">
        <v>0</v>
      </c>
      <c r="E31">
        <f t="shared" si="0"/>
        <v>0.788590908050536</v>
      </c>
      <c r="F31">
        <f t="shared" si="1"/>
        <v>0</v>
      </c>
      <c r="G31">
        <v>0.197147727012634</v>
      </c>
      <c r="H31">
        <v>0</v>
      </c>
      <c r="I31">
        <v>17880</v>
      </c>
      <c r="J31">
        <v>0</v>
      </c>
      <c r="K31">
        <v>17880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4972.853515625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0</v>
      </c>
      <c r="AM31">
        <v>3873.5732659734599</v>
      </c>
      <c r="AN31">
        <v>3873.5732659734599</v>
      </c>
      <c r="AO31"/>
      <c r="AP31"/>
      <c r="AQ31"/>
      <c r="AR31"/>
      <c r="AS31">
        <v>9.0081088244914995E-2</v>
      </c>
      <c r="AT31">
        <v>0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109" customFormat="1">
      <c r="A32" t="s">
        <v>125</v>
      </c>
      <c r="B32" t="s">
        <v>220</v>
      </c>
      <c r="C32" t="s">
        <v>111</v>
      </c>
      <c r="D32">
        <v>37.590081787109398</v>
      </c>
      <c r="E32">
        <f t="shared" si="0"/>
        <v>43.776958465576001</v>
      </c>
      <c r="F32">
        <f t="shared" si="1"/>
        <v>31.411321640014641</v>
      </c>
      <c r="G32">
        <v>10.944239616394</v>
      </c>
      <c r="H32">
        <v>7.8528304100036603</v>
      </c>
      <c r="I32">
        <v>17848</v>
      </c>
      <c r="J32">
        <v>142</v>
      </c>
      <c r="K32">
        <v>17706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4133.56982421875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5480.1786215338898</v>
      </c>
      <c r="AM32">
        <v>3191.26962068274</v>
      </c>
      <c r="AN32">
        <v>3209.4803489503702</v>
      </c>
      <c r="AO32"/>
      <c r="AP32"/>
      <c r="AQ32"/>
      <c r="AR32"/>
      <c r="AS32">
        <v>10.186408996581999</v>
      </c>
      <c r="AT32">
        <v>8.6091594696044904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109" customFormat="1">
      <c r="A33" t="s">
        <v>108</v>
      </c>
      <c r="B33" t="s">
        <v>220</v>
      </c>
      <c r="C33" t="s">
        <v>93</v>
      </c>
      <c r="D33">
        <v>39.359970092773395</v>
      </c>
      <c r="E33">
        <f t="shared" si="0"/>
        <v>45.705585479736399</v>
      </c>
      <c r="F33">
        <f t="shared" si="1"/>
        <v>33.022895812988281</v>
      </c>
      <c r="G33">
        <v>11.4263963699341</v>
      </c>
      <c r="H33">
        <v>8.2557239532470703</v>
      </c>
      <c r="I33">
        <v>17769</v>
      </c>
      <c r="J33">
        <v>148</v>
      </c>
      <c r="K33">
        <v>17621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4972.853515625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5937.2283473659199</v>
      </c>
      <c r="AM33">
        <v>3973.9199226231699</v>
      </c>
      <c r="AN33">
        <v>3990.2725393636701</v>
      </c>
      <c r="AO33"/>
      <c r="AP33"/>
      <c r="AQ33"/>
      <c r="AR33"/>
      <c r="AS33">
        <v>10.6491146087646</v>
      </c>
      <c r="AT33">
        <v>9.0314254760742205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</row>
    <row r="35" spans="1:58">
      <c r="A35"/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/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/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/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  <c r="BF38"/>
    </row>
    <row r="39" spans="1:58">
      <c r="A39"/>
      <c r="B39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/>
      <c r="B40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  <c r="AY40"/>
      <c r="AZ40"/>
      <c r="BA40"/>
      <c r="BB40"/>
      <c r="BC40"/>
      <c r="BD40"/>
      <c r="BE40"/>
      <c r="BF40"/>
    </row>
    <row r="41" spans="1:58">
      <c r="A41"/>
      <c r="B41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/>
      <c r="B42"/>
      <c r="C42"/>
      <c r="D42"/>
      <c r="E42"/>
      <c r="F42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  <c r="AY42"/>
      <c r="AZ42"/>
      <c r="BA42"/>
      <c r="BB42"/>
      <c r="BC42"/>
      <c r="BD42"/>
      <c r="BE42"/>
      <c r="BF42"/>
    </row>
    <row r="43" spans="1:58">
      <c r="A43"/>
      <c r="B43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/>
      <c r="B44"/>
      <c r="C44"/>
      <c r="D44"/>
      <c r="E44"/>
      <c r="F44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</row>
    <row r="45" spans="1:58">
      <c r="A45"/>
      <c r="B45"/>
      <c r="C45"/>
      <c r="D45"/>
      <c r="E45"/>
      <c r="F45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/>
      <c r="B46"/>
      <c r="C46"/>
      <c r="D46"/>
      <c r="E46"/>
      <c r="F4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</row>
    <row r="47" spans="1:58">
      <c r="A47"/>
      <c r="B47"/>
      <c r="C47"/>
      <c r="D47"/>
      <c r="E47"/>
      <c r="F47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/>
      <c r="B48"/>
      <c r="C48"/>
      <c r="D48"/>
      <c r="E48"/>
      <c r="F48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AY48"/>
      <c r="AZ48"/>
      <c r="BA48"/>
      <c r="BB48"/>
      <c r="BC48"/>
      <c r="BD48"/>
      <c r="BE48"/>
      <c r="BF48"/>
    </row>
    <row r="49" spans="1:58">
      <c r="A49"/>
      <c r="B49"/>
      <c r="C49"/>
      <c r="D49"/>
      <c r="E49"/>
      <c r="F49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/>
      <c r="B50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</row>
    <row r="51" spans="1:58">
      <c r="A51"/>
      <c r="B51"/>
      <c r="C51"/>
      <c r="D51"/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/>
      <c r="B52"/>
      <c r="C52"/>
      <c r="D52"/>
      <c r="E52"/>
      <c r="F52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/>
      <c r="AZ52"/>
      <c r="BA52"/>
      <c r="BB52"/>
      <c r="BC52"/>
      <c r="BD52"/>
      <c r="BE52"/>
      <c r="BF52"/>
    </row>
    <row r="53" spans="1:58">
      <c r="A53"/>
      <c r="B53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/>
      <c r="B54"/>
      <c r="C54"/>
      <c r="D54"/>
      <c r="E54"/>
      <c r="F54"/>
      <c r="G54"/>
      <c r="H54"/>
      <c r="I54"/>
      <c r="J54"/>
      <c r="K54"/>
      <c r="L54"/>
      <c r="M54"/>
      <c r="N54"/>
      <c r="O54"/>
      <c r="P54"/>
      <c r="Q54"/>
      <c r="R54"/>
      <c r="S54"/>
      <c r="T54"/>
      <c r="U54"/>
      <c r="V54"/>
      <c r="W54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/>
      <c r="BC54"/>
      <c r="BD54"/>
      <c r="BE54"/>
      <c r="BF54"/>
    </row>
    <row r="55" spans="1:58">
      <c r="A55"/>
      <c r="B55"/>
      <c r="C55"/>
      <c r="D55"/>
      <c r="E55"/>
      <c r="F55"/>
      <c r="G55"/>
      <c r="H55"/>
      <c r="I55"/>
      <c r="J55"/>
      <c r="K55"/>
      <c r="L55"/>
      <c r="M55"/>
      <c r="N55"/>
      <c r="O55"/>
      <c r="P55"/>
      <c r="Q55"/>
      <c r="R55"/>
      <c r="S55"/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/>
      <c r="B56"/>
      <c r="C56"/>
      <c r="D56"/>
      <c r="E56"/>
      <c r="F56"/>
      <c r="G56"/>
      <c r="H56"/>
      <c r="I56"/>
      <c r="J56"/>
      <c r="K56"/>
      <c r="L56"/>
      <c r="M56"/>
      <c r="N56"/>
      <c r="O56"/>
      <c r="P56"/>
      <c r="Q56"/>
      <c r="R56"/>
      <c r="S56"/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  <c r="BF56"/>
    </row>
    <row r="57" spans="1:58">
      <c r="A57"/>
      <c r="B57"/>
      <c r="C57"/>
      <c r="D57"/>
      <c r="E57"/>
      <c r="F57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/>
      <c r="B58"/>
      <c r="C58"/>
      <c r="D58"/>
      <c r="E58"/>
      <c r="F58"/>
      <c r="G58"/>
      <c r="H58"/>
      <c r="I58"/>
      <c r="J58"/>
      <c r="K58"/>
      <c r="L58"/>
      <c r="M58"/>
      <c r="N58"/>
      <c r="O58"/>
      <c r="P58"/>
      <c r="Q58"/>
      <c r="R58"/>
      <c r="S58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AY58"/>
      <c r="AZ58"/>
      <c r="BA58"/>
      <c r="BB58"/>
      <c r="BC58"/>
      <c r="BD58"/>
      <c r="BE58"/>
      <c r="BF58"/>
    </row>
    <row r="59" spans="1:58">
      <c r="A59"/>
      <c r="B59"/>
      <c r="C59"/>
      <c r="D59"/>
      <c r="E59"/>
      <c r="F59"/>
      <c r="G59"/>
      <c r="H59"/>
      <c r="I59"/>
      <c r="J59"/>
      <c r="K59"/>
      <c r="L59"/>
      <c r="M59"/>
      <c r="N59"/>
      <c r="O59"/>
      <c r="P59"/>
      <c r="Q59"/>
      <c r="R59"/>
      <c r="S59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/>
      <c r="B60"/>
      <c r="C60"/>
      <c r="D60"/>
      <c r="E60"/>
      <c r="F60"/>
      <c r="G60"/>
      <c r="H60"/>
      <c r="I60"/>
      <c r="J60"/>
      <c r="K60"/>
      <c r="L60"/>
      <c r="M60"/>
      <c r="N60"/>
      <c r="O60"/>
      <c r="P60"/>
      <c r="Q60"/>
      <c r="R60"/>
      <c r="S60"/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  <c r="AY60"/>
      <c r="AZ60"/>
      <c r="BA60"/>
      <c r="BB60"/>
      <c r="BC60"/>
      <c r="BD60"/>
      <c r="BE60"/>
      <c r="BF60"/>
    </row>
    <row r="61" spans="1:58">
      <c r="A61"/>
      <c r="B61"/>
      <c r="C61"/>
      <c r="D61"/>
      <c r="E61"/>
      <c r="F61"/>
      <c r="G61"/>
      <c r="H61"/>
      <c r="I61"/>
      <c r="J61"/>
      <c r="K61"/>
      <c r="L61"/>
      <c r="M61"/>
      <c r="N61"/>
      <c r="O61"/>
      <c r="P61"/>
      <c r="Q61"/>
      <c r="R61"/>
      <c r="S61"/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/>
      <c r="B62"/>
      <c r="C62"/>
      <c r="D62"/>
      <c r="E62"/>
      <c r="F62"/>
      <c r="G62"/>
      <c r="H62"/>
      <c r="I62"/>
      <c r="J62"/>
      <c r="K62"/>
      <c r="L62"/>
      <c r="M62"/>
      <c r="N62"/>
      <c r="O62"/>
      <c r="P62"/>
      <c r="Q62"/>
      <c r="R62"/>
      <c r="S62"/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  <c r="AY62"/>
      <c r="AZ62"/>
      <c r="BA62"/>
      <c r="BB62"/>
      <c r="BC62"/>
      <c r="BD62"/>
      <c r="BE62"/>
      <c r="BF62"/>
    </row>
    <row r="63" spans="1:58">
      <c r="A63"/>
      <c r="B63"/>
      <c r="C63"/>
      <c r="D63"/>
      <c r="E63"/>
      <c r="F63"/>
      <c r="G63"/>
      <c r="H63"/>
      <c r="I63"/>
      <c r="J63"/>
      <c r="K63"/>
      <c r="L63"/>
      <c r="M63"/>
      <c r="N63"/>
      <c r="O63"/>
      <c r="P63"/>
      <c r="Q63"/>
      <c r="R63"/>
      <c r="S63"/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/>
      <c r="B64"/>
      <c r="C64"/>
      <c r="D64"/>
      <c r="E64"/>
      <c r="F64"/>
      <c r="G64"/>
      <c r="H64"/>
      <c r="I64"/>
      <c r="J64"/>
      <c r="K64"/>
      <c r="L64"/>
      <c r="M64"/>
      <c r="N64"/>
      <c r="O64"/>
      <c r="P64"/>
      <c r="Q64"/>
      <c r="R64"/>
      <c r="S64"/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  <c r="AY64"/>
      <c r="AZ64"/>
      <c r="BA64"/>
      <c r="BB64"/>
      <c r="BC64"/>
      <c r="BD64"/>
      <c r="BE64"/>
      <c r="BF64"/>
    </row>
    <row r="65" spans="1:58">
      <c r="A65"/>
      <c r="B65"/>
      <c r="C65"/>
      <c r="D65"/>
      <c r="E65"/>
      <c r="F65"/>
      <c r="G65"/>
      <c r="H65"/>
      <c r="I65"/>
      <c r="J65"/>
      <c r="K65"/>
      <c r="L65"/>
      <c r="M65"/>
      <c r="N65"/>
      <c r="O65"/>
      <c r="P65"/>
      <c r="Q65"/>
      <c r="R65"/>
      <c r="S65"/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AY65"/>
      <c r="AZ65"/>
      <c r="BA65"/>
      <c r="BB65"/>
      <c r="BC65"/>
      <c r="BD65"/>
      <c r="BE65"/>
      <c r="BF65"/>
    </row>
  </sheetData>
  <autoFilter ref="A1:BF1" xr:uid="{CA3C9B14-2E6F-7043-A492-A93BEC950101}">
    <sortState xmlns:xlrd2="http://schemas.microsoft.com/office/spreadsheetml/2017/richdata2" ref="A2:BF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R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40"/>
    <col min="3" max="7" width="10.83203125" style="38"/>
    <col min="8" max="10" width="10.83203125" style="139"/>
    <col min="11" max="16384" width="10.83203125" style="38"/>
  </cols>
  <sheetData>
    <row r="1" spans="1:70">
      <c r="A1" t="s">
        <v>35</v>
      </c>
      <c r="B1" s="164" t="s">
        <v>36</v>
      </c>
      <c r="C1" t="s">
        <v>37</v>
      </c>
      <c r="D1" t="s">
        <v>184</v>
      </c>
      <c r="E1" t="s">
        <v>185</v>
      </c>
      <c r="F1" t="s">
        <v>186</v>
      </c>
      <c r="G1" t="s">
        <v>187</v>
      </c>
      <c r="H1" t="s">
        <v>188</v>
      </c>
      <c r="I1" t="s">
        <v>189</v>
      </c>
      <c r="J1" t="s">
        <v>11</v>
      </c>
      <c r="K1" t="s">
        <v>190</v>
      </c>
      <c r="L1" t="s">
        <v>191</v>
      </c>
      <c r="M1" t="s">
        <v>38</v>
      </c>
      <c r="N1" t="s">
        <v>39</v>
      </c>
      <c r="O1" t="s">
        <v>40</v>
      </c>
      <c r="P1" t="s">
        <v>41</v>
      </c>
      <c r="Q1" t="s">
        <v>42</v>
      </c>
      <c r="R1" t="s">
        <v>43</v>
      </c>
      <c r="S1" t="s">
        <v>44</v>
      </c>
      <c r="T1" t="s">
        <v>45</v>
      </c>
      <c r="U1" t="s">
        <v>46</v>
      </c>
      <c r="V1" t="s">
        <v>47</v>
      </c>
      <c r="W1" t="s">
        <v>48</v>
      </c>
      <c r="X1" t="s">
        <v>49</v>
      </c>
      <c r="Y1" t="s">
        <v>50</v>
      </c>
      <c r="Z1" t="s">
        <v>51</v>
      </c>
      <c r="AA1" t="s">
        <v>52</v>
      </c>
      <c r="AB1" t="s">
        <v>53</v>
      </c>
      <c r="AC1" t="s">
        <v>54</v>
      </c>
      <c r="AD1" t="s">
        <v>55</v>
      </c>
      <c r="AE1" t="s">
        <v>56</v>
      </c>
      <c r="AF1" t="s">
        <v>57</v>
      </c>
      <c r="AG1" t="s">
        <v>58</v>
      </c>
      <c r="AH1" t="s">
        <v>59</v>
      </c>
      <c r="AI1" t="s">
        <v>60</v>
      </c>
      <c r="AJ1" t="s">
        <v>61</v>
      </c>
      <c r="AK1" t="s">
        <v>62</v>
      </c>
      <c r="AL1" t="s">
        <v>63</v>
      </c>
      <c r="AM1" t="s">
        <v>64</v>
      </c>
      <c r="AN1" t="s">
        <v>65</v>
      </c>
      <c r="AO1" t="s">
        <v>66</v>
      </c>
      <c r="AP1" t="s">
        <v>67</v>
      </c>
      <c r="AQ1" t="s">
        <v>68</v>
      </c>
      <c r="AR1" t="s">
        <v>69</v>
      </c>
      <c r="AS1" t="s">
        <v>70</v>
      </c>
      <c r="AT1" t="s">
        <v>71</v>
      </c>
      <c r="AU1" t="s">
        <v>72</v>
      </c>
      <c r="AV1" t="s">
        <v>73</v>
      </c>
      <c r="AW1" t="s">
        <v>74</v>
      </c>
      <c r="AX1" t="s">
        <v>75</v>
      </c>
      <c r="AY1" t="s">
        <v>76</v>
      </c>
      <c r="AZ1" t="s">
        <v>77</v>
      </c>
      <c r="BA1" t="s">
        <v>78</v>
      </c>
      <c r="BB1" t="s">
        <v>79</v>
      </c>
      <c r="BC1" t="s">
        <v>80</v>
      </c>
      <c r="BD1" t="s">
        <v>81</v>
      </c>
      <c r="BE1" t="s">
        <v>82</v>
      </c>
      <c r="BF1" t="s">
        <v>83</v>
      </c>
      <c r="BG1" t="s">
        <v>84</v>
      </c>
      <c r="BH1" t="s">
        <v>85</v>
      </c>
      <c r="BI1" t="s">
        <v>86</v>
      </c>
      <c r="BJ1" t="s">
        <v>87</v>
      </c>
      <c r="BK1" t="s">
        <v>88</v>
      </c>
      <c r="BL1" t="s">
        <v>89</v>
      </c>
      <c r="BM1" t="s">
        <v>90</v>
      </c>
      <c r="BN1" t="s">
        <v>91</v>
      </c>
      <c r="BO1"/>
      <c r="BP1" s="147"/>
      <c r="BQ1" s="147"/>
      <c r="BR1" s="147"/>
    </row>
    <row r="2" spans="1:70">
      <c r="A2" t="s">
        <v>140</v>
      </c>
      <c r="B2" s="164">
        <v>11252</v>
      </c>
      <c r="C2" t="s">
        <v>111</v>
      </c>
      <c r="D2">
        <f t="shared" ref="D2:D33" si="0">L2/5</f>
        <v>99.285961914062597</v>
      </c>
      <c r="E2">
        <v>24.821491241455099</v>
      </c>
      <c r="F2" t="s">
        <v>192</v>
      </c>
      <c r="G2" t="s">
        <v>193</v>
      </c>
      <c r="H2" t="s">
        <v>194</v>
      </c>
      <c r="I2" t="s">
        <v>194</v>
      </c>
      <c r="J2" t="s">
        <v>195</v>
      </c>
      <c r="K2" t="s">
        <v>196</v>
      </c>
      <c r="L2">
        <v>496.42980957031301</v>
      </c>
      <c r="M2"/>
      <c r="N2"/>
      <c r="O2">
        <v>27.238481521606399</v>
      </c>
      <c r="P2">
        <v>22.4094543457031</v>
      </c>
      <c r="Q2">
        <v>19447</v>
      </c>
      <c r="R2">
        <v>406</v>
      </c>
      <c r="S2">
        <v>19041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4133.56982421875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5568.6814926974303</v>
      </c>
      <c r="AU2">
        <v>3313.1834440934999</v>
      </c>
      <c r="AV2">
        <v>3360.2720545595498</v>
      </c>
      <c r="AW2"/>
      <c r="AX2"/>
      <c r="AY2"/>
      <c r="AZ2"/>
      <c r="BA2">
        <v>26.054029464721701</v>
      </c>
      <c r="BB2">
        <v>23.5902423858643</v>
      </c>
      <c r="BC2"/>
      <c r="BD2"/>
      <c r="BE2"/>
      <c r="BF2"/>
      <c r="BG2"/>
      <c r="BH2"/>
      <c r="BI2"/>
      <c r="BJ2"/>
      <c r="BK2"/>
      <c r="BL2"/>
      <c r="BM2"/>
      <c r="BN2"/>
    </row>
    <row r="3" spans="1:70">
      <c r="A3" t="s">
        <v>126</v>
      </c>
      <c r="B3" s="164">
        <v>11252</v>
      </c>
      <c r="C3" t="s">
        <v>93</v>
      </c>
      <c r="D3">
        <f t="shared" si="0"/>
        <v>124.64439697265621</v>
      </c>
      <c r="E3">
        <v>31.161098480224599</v>
      </c>
      <c r="F3" t="s">
        <v>192</v>
      </c>
      <c r="G3" t="s">
        <v>193</v>
      </c>
      <c r="H3" t="s">
        <v>194</v>
      </c>
      <c r="I3" t="s">
        <v>194</v>
      </c>
      <c r="J3" t="s">
        <v>195</v>
      </c>
      <c r="K3" t="s">
        <v>196</v>
      </c>
      <c r="L3">
        <v>623.22198486328102</v>
      </c>
      <c r="M3"/>
      <c r="N3"/>
      <c r="O3">
        <v>33.932044982910199</v>
      </c>
      <c r="P3">
        <v>28.396659851074201</v>
      </c>
      <c r="Q3">
        <v>18631</v>
      </c>
      <c r="R3">
        <v>487</v>
      </c>
      <c r="S3">
        <v>18144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4972.853515625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5624.2141439136303</v>
      </c>
      <c r="AU3">
        <v>3940.1798887976101</v>
      </c>
      <c r="AV3">
        <v>3984.1992480505501</v>
      </c>
      <c r="AW3"/>
      <c r="AX3"/>
      <c r="AY3"/>
      <c r="AZ3"/>
      <c r="BA3">
        <v>32.574031829833999</v>
      </c>
      <c r="BB3">
        <v>29.7498588562012</v>
      </c>
      <c r="BC3"/>
      <c r="BD3"/>
      <c r="BE3"/>
      <c r="BF3"/>
      <c r="BG3"/>
      <c r="BH3"/>
      <c r="BI3"/>
      <c r="BJ3"/>
      <c r="BK3"/>
      <c r="BL3"/>
      <c r="BM3"/>
      <c r="BN3"/>
    </row>
    <row r="4" spans="1:70">
      <c r="A4" t="s">
        <v>141</v>
      </c>
      <c r="B4" s="164">
        <v>11253</v>
      </c>
      <c r="C4" t="s">
        <v>111</v>
      </c>
      <c r="D4">
        <f t="shared" si="0"/>
        <v>95.709625244140597</v>
      </c>
      <c r="E4">
        <v>23.927406311035199</v>
      </c>
      <c r="F4" t="s">
        <v>192</v>
      </c>
      <c r="G4" t="s">
        <v>193</v>
      </c>
      <c r="H4" t="s">
        <v>194</v>
      </c>
      <c r="I4" t="s">
        <v>194</v>
      </c>
      <c r="J4" t="s">
        <v>195</v>
      </c>
      <c r="K4" t="s">
        <v>196</v>
      </c>
      <c r="L4">
        <v>478.54812622070301</v>
      </c>
      <c r="M4"/>
      <c r="N4"/>
      <c r="O4">
        <v>26.283533096313501</v>
      </c>
      <c r="P4">
        <v>21.575986862182599</v>
      </c>
      <c r="Q4">
        <v>19719</v>
      </c>
      <c r="R4">
        <v>397</v>
      </c>
      <c r="S4">
        <v>19322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4133.56982421875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5500.5937254014498</v>
      </c>
      <c r="AU4">
        <v>3269.58447716708</v>
      </c>
      <c r="AV4">
        <v>3314.5010891427901</v>
      </c>
      <c r="AW4"/>
      <c r="AX4"/>
      <c r="AY4"/>
      <c r="AZ4"/>
      <c r="BA4">
        <v>25.128921508789102</v>
      </c>
      <c r="BB4">
        <v>22.727115631103501</v>
      </c>
      <c r="BC4"/>
      <c r="BD4"/>
      <c r="BE4"/>
      <c r="BF4"/>
      <c r="BG4"/>
      <c r="BH4"/>
      <c r="BI4"/>
      <c r="BJ4"/>
      <c r="BK4"/>
      <c r="BL4"/>
      <c r="BM4"/>
      <c r="BN4"/>
    </row>
    <row r="5" spans="1:70">
      <c r="A5" t="s">
        <v>127</v>
      </c>
      <c r="B5" s="164">
        <v>11253</v>
      </c>
      <c r="C5" t="s">
        <v>93</v>
      </c>
      <c r="D5">
        <f t="shared" si="0"/>
        <v>132.1780517578126</v>
      </c>
      <c r="E5">
        <v>33.044513702392599</v>
      </c>
      <c r="F5" t="s">
        <v>192</v>
      </c>
      <c r="G5" t="s">
        <v>193</v>
      </c>
      <c r="H5" t="s">
        <v>194</v>
      </c>
      <c r="I5" t="s">
        <v>194</v>
      </c>
      <c r="J5" t="s">
        <v>195</v>
      </c>
      <c r="K5" t="s">
        <v>196</v>
      </c>
      <c r="L5">
        <v>660.89025878906295</v>
      </c>
      <c r="M5"/>
      <c r="N5"/>
      <c r="O5">
        <v>35.9861869812012</v>
      </c>
      <c r="P5">
        <v>30.1101779937744</v>
      </c>
      <c r="Q5">
        <v>17547</v>
      </c>
      <c r="R5">
        <v>486</v>
      </c>
      <c r="S5">
        <v>17061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4972.853515625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5628.9022251961196</v>
      </c>
      <c r="AU5">
        <v>3949.17694449901</v>
      </c>
      <c r="AV5">
        <v>3995.70036653234</v>
      </c>
      <c r="AW5"/>
      <c r="AX5"/>
      <c r="AY5"/>
      <c r="AZ5"/>
      <c r="BA5">
        <v>34.544448852539098</v>
      </c>
      <c r="BB5">
        <v>31.5464897155762</v>
      </c>
      <c r="BC5"/>
      <c r="BD5"/>
      <c r="BE5"/>
      <c r="BF5"/>
      <c r="BG5"/>
      <c r="BH5"/>
      <c r="BI5"/>
      <c r="BJ5"/>
      <c r="BK5"/>
      <c r="BL5"/>
      <c r="BM5"/>
      <c r="BN5"/>
    </row>
    <row r="6" spans="1:70">
      <c r="A6" t="s">
        <v>142</v>
      </c>
      <c r="B6" s="164">
        <v>11266</v>
      </c>
      <c r="C6" t="s">
        <v>111</v>
      </c>
      <c r="D6">
        <f t="shared" si="0"/>
        <v>125.5991333007812</v>
      </c>
      <c r="E6">
        <v>31.399784088134801</v>
      </c>
      <c r="F6" t="s">
        <v>192</v>
      </c>
      <c r="G6" t="s">
        <v>193</v>
      </c>
      <c r="H6" t="s">
        <v>194</v>
      </c>
      <c r="I6" t="s">
        <v>194</v>
      </c>
      <c r="J6" t="s">
        <v>195</v>
      </c>
      <c r="K6" t="s">
        <v>196</v>
      </c>
      <c r="L6">
        <v>627.99566650390602</v>
      </c>
      <c r="M6"/>
      <c r="N6"/>
      <c r="O6">
        <v>34.169303894042997</v>
      </c>
      <c r="P6">
        <v>28.6367702484131</v>
      </c>
      <c r="Q6">
        <v>18795</v>
      </c>
      <c r="R6">
        <v>495</v>
      </c>
      <c r="S6">
        <v>18300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4133.56982421875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5559.8486012468402</v>
      </c>
      <c r="AU6">
        <v>3279.2987009317399</v>
      </c>
      <c r="AV6">
        <v>3339.3610686176098</v>
      </c>
      <c r="AW6"/>
      <c r="AX6"/>
      <c r="AY6"/>
      <c r="AZ6"/>
      <c r="BA6">
        <v>32.811988830566399</v>
      </c>
      <c r="BB6">
        <v>29.989273071289102</v>
      </c>
      <c r="BC6"/>
      <c r="BD6"/>
      <c r="BE6"/>
      <c r="BF6"/>
      <c r="BG6"/>
      <c r="BH6"/>
      <c r="BI6"/>
      <c r="BJ6"/>
      <c r="BK6"/>
      <c r="BL6"/>
      <c r="BM6"/>
      <c r="BN6"/>
    </row>
    <row r="7" spans="1:70">
      <c r="A7" t="s">
        <v>128</v>
      </c>
      <c r="B7" s="164">
        <v>11266</v>
      </c>
      <c r="C7" t="s">
        <v>93</v>
      </c>
      <c r="D7">
        <f t="shared" si="0"/>
        <v>164.40849609374999</v>
      </c>
      <c r="E7">
        <v>41.102123260497997</v>
      </c>
      <c r="F7" t="s">
        <v>192</v>
      </c>
      <c r="G7" t="s">
        <v>193</v>
      </c>
      <c r="H7" t="s">
        <v>194</v>
      </c>
      <c r="I7" t="s">
        <v>194</v>
      </c>
      <c r="J7" t="s">
        <v>195</v>
      </c>
      <c r="K7" t="s">
        <v>196</v>
      </c>
      <c r="L7">
        <v>822.04248046875</v>
      </c>
      <c r="M7"/>
      <c r="N7"/>
      <c r="O7">
        <v>44.365924835205099</v>
      </c>
      <c r="P7">
        <v>37.847343444824197</v>
      </c>
      <c r="Q7">
        <v>17796</v>
      </c>
      <c r="R7">
        <v>611</v>
      </c>
      <c r="S7">
        <v>17185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4972.853515625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5662.2035301695496</v>
      </c>
      <c r="AU7">
        <v>3949.9511211005702</v>
      </c>
      <c r="AV7">
        <v>4008.73883867425</v>
      </c>
      <c r="AW7"/>
      <c r="AX7"/>
      <c r="AY7"/>
      <c r="AZ7"/>
      <c r="BA7">
        <v>42.766197204589801</v>
      </c>
      <c r="BB7">
        <v>39.440399169921903</v>
      </c>
      <c r="BC7"/>
      <c r="BD7"/>
      <c r="BE7"/>
      <c r="BF7"/>
      <c r="BG7"/>
      <c r="BH7"/>
      <c r="BI7"/>
      <c r="BJ7"/>
      <c r="BK7"/>
      <c r="BL7"/>
      <c r="BM7"/>
      <c r="BN7"/>
    </row>
    <row r="8" spans="1:70">
      <c r="A8" t="s">
        <v>143</v>
      </c>
      <c r="B8" s="164">
        <v>11267</v>
      </c>
      <c r="C8" t="s">
        <v>111</v>
      </c>
      <c r="D8">
        <f t="shared" si="0"/>
        <v>125.80755615234379</v>
      </c>
      <c r="E8">
        <v>31.451889038085898</v>
      </c>
      <c r="F8" t="s">
        <v>192</v>
      </c>
      <c r="G8" t="s">
        <v>193</v>
      </c>
      <c r="H8" t="s">
        <v>194</v>
      </c>
      <c r="I8" t="s">
        <v>194</v>
      </c>
      <c r="J8" t="s">
        <v>195</v>
      </c>
      <c r="K8" t="s">
        <v>196</v>
      </c>
      <c r="L8">
        <v>629.03778076171898</v>
      </c>
      <c r="M8"/>
      <c r="N8"/>
      <c r="O8">
        <v>34.2176322937012</v>
      </c>
      <c r="P8">
        <v>28.692634582519499</v>
      </c>
      <c r="Q8">
        <v>18878</v>
      </c>
      <c r="R8">
        <v>498</v>
      </c>
      <c r="S8">
        <v>18380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4133.56982421875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5508.5213598534801</v>
      </c>
      <c r="AU8">
        <v>3251.9816668455401</v>
      </c>
      <c r="AV8">
        <v>3311.5089879133402</v>
      </c>
      <c r="AW8"/>
      <c r="AX8"/>
      <c r="AY8"/>
      <c r="AZ8"/>
      <c r="BA8">
        <v>32.862167358398402</v>
      </c>
      <c r="BB8">
        <v>30.043298721313501</v>
      </c>
      <c r="BC8"/>
      <c r="BD8"/>
      <c r="BE8"/>
      <c r="BF8"/>
      <c r="BG8"/>
      <c r="BH8"/>
      <c r="BI8"/>
      <c r="BJ8"/>
      <c r="BK8"/>
      <c r="BL8"/>
      <c r="BM8"/>
      <c r="BN8"/>
    </row>
    <row r="9" spans="1:70">
      <c r="A9" t="s">
        <v>129</v>
      </c>
      <c r="B9" s="164">
        <v>11267</v>
      </c>
      <c r="C9" t="s">
        <v>93</v>
      </c>
      <c r="D9">
        <f t="shared" si="0"/>
        <v>154.44927978515619</v>
      </c>
      <c r="E9">
        <v>38.612319946289098</v>
      </c>
      <c r="F9" t="s">
        <v>192</v>
      </c>
      <c r="G9" t="s">
        <v>193</v>
      </c>
      <c r="H9" t="s">
        <v>194</v>
      </c>
      <c r="I9" t="s">
        <v>194</v>
      </c>
      <c r="J9" t="s">
        <v>195</v>
      </c>
      <c r="K9" t="s">
        <v>196</v>
      </c>
      <c r="L9">
        <v>772.24639892578102</v>
      </c>
      <c r="M9"/>
      <c r="N9"/>
      <c r="O9">
        <v>41.713924407958999</v>
      </c>
      <c r="P9">
        <v>35.518867492675803</v>
      </c>
      <c r="Q9">
        <v>18490</v>
      </c>
      <c r="R9">
        <v>597</v>
      </c>
      <c r="S9">
        <v>17893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4972.853515625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5696.9249240996696</v>
      </c>
      <c r="AU9">
        <v>3982.6973795427398</v>
      </c>
      <c r="AV9">
        <v>4038.0458838207501</v>
      </c>
      <c r="AW9"/>
      <c r="AX9"/>
      <c r="AY9"/>
      <c r="AZ9"/>
      <c r="BA9">
        <v>40.193748474121101</v>
      </c>
      <c r="BB9">
        <v>37.033008575439503</v>
      </c>
      <c r="BC9"/>
      <c r="BD9"/>
      <c r="BE9"/>
      <c r="BF9"/>
      <c r="BG9"/>
      <c r="BH9"/>
      <c r="BI9"/>
      <c r="BJ9"/>
      <c r="BK9"/>
      <c r="BL9"/>
      <c r="BM9"/>
      <c r="BN9"/>
    </row>
    <row r="10" spans="1:70">
      <c r="A10" t="s">
        <v>144</v>
      </c>
      <c r="B10" s="164" t="s">
        <v>221</v>
      </c>
      <c r="C10" t="s">
        <v>111</v>
      </c>
      <c r="D10">
        <f t="shared" si="0"/>
        <v>107.24985351562501</v>
      </c>
      <c r="E10">
        <v>26.812461853027301</v>
      </c>
      <c r="F10" t="s">
        <v>192</v>
      </c>
      <c r="G10" t="s">
        <v>193</v>
      </c>
      <c r="H10" t="s">
        <v>194</v>
      </c>
      <c r="I10" t="s">
        <v>194</v>
      </c>
      <c r="J10" t="s">
        <v>195</v>
      </c>
      <c r="K10" t="s">
        <v>196</v>
      </c>
      <c r="L10">
        <v>536.249267578125</v>
      </c>
      <c r="M10"/>
      <c r="N10"/>
      <c r="O10">
        <v>29.4332580566406</v>
      </c>
      <c r="P10">
        <v>24.1974906921387</v>
      </c>
      <c r="Q10">
        <v>17885</v>
      </c>
      <c r="R10">
        <v>403</v>
      </c>
      <c r="S10">
        <v>17482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4133.56982421875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5530.9160616664103</v>
      </c>
      <c r="AU10">
        <v>3293.2470938718898</v>
      </c>
      <c r="AV10">
        <v>3343.6681502890601</v>
      </c>
      <c r="AW10"/>
      <c r="AX10"/>
      <c r="AY10"/>
      <c r="AZ10"/>
      <c r="BA10">
        <v>28.1488742828369</v>
      </c>
      <c r="BB10">
        <v>25.477567672729499</v>
      </c>
      <c r="BC10"/>
      <c r="BD10"/>
      <c r="BE10"/>
      <c r="BF10"/>
      <c r="BG10"/>
      <c r="BH10"/>
      <c r="BI10"/>
      <c r="BJ10"/>
      <c r="BK10"/>
      <c r="BL10"/>
      <c r="BM10"/>
      <c r="BN10"/>
    </row>
    <row r="11" spans="1:70">
      <c r="A11" t="s">
        <v>130</v>
      </c>
      <c r="B11" s="164" t="s">
        <v>221</v>
      </c>
      <c r="C11" t="s">
        <v>93</v>
      </c>
      <c r="D11">
        <f t="shared" si="0"/>
        <v>132.80169677734381</v>
      </c>
      <c r="E11">
        <v>33.200424194335902</v>
      </c>
      <c r="F11" t="s">
        <v>192</v>
      </c>
      <c r="G11" t="s">
        <v>193</v>
      </c>
      <c r="H11" t="s">
        <v>194</v>
      </c>
      <c r="I11" t="s">
        <v>194</v>
      </c>
      <c r="J11" t="s">
        <v>195</v>
      </c>
      <c r="K11" t="s">
        <v>196</v>
      </c>
      <c r="L11">
        <v>664.00848388671898</v>
      </c>
      <c r="M11"/>
      <c r="N11"/>
      <c r="O11">
        <v>36.168251037597699</v>
      </c>
      <c r="P11">
        <v>30.240068435668899</v>
      </c>
      <c r="Q11">
        <v>17322</v>
      </c>
      <c r="R11">
        <v>482</v>
      </c>
      <c r="S11">
        <v>16840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4972.853515625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5591.9076733094498</v>
      </c>
      <c r="AU11">
        <v>3943.5517142035301</v>
      </c>
      <c r="AV11">
        <v>3989.4186794667198</v>
      </c>
      <c r="AW11"/>
      <c r="AX11"/>
      <c r="AY11"/>
      <c r="AZ11"/>
      <c r="BA11">
        <v>34.7136840820313</v>
      </c>
      <c r="BB11">
        <v>31.6891078948975</v>
      </c>
      <c r="BC11"/>
      <c r="BD11"/>
      <c r="BE11"/>
      <c r="BF11"/>
      <c r="BG11"/>
      <c r="BH11"/>
      <c r="BI11"/>
      <c r="BJ11"/>
      <c r="BK11"/>
      <c r="BL11"/>
      <c r="BM11"/>
      <c r="BN11"/>
    </row>
    <row r="12" spans="1:70">
      <c r="A12" t="s">
        <v>145</v>
      </c>
      <c r="B12" s="164" t="s">
        <v>222</v>
      </c>
      <c r="C12" t="s">
        <v>111</v>
      </c>
      <c r="D12">
        <f t="shared" si="0"/>
        <v>112.9968139648438</v>
      </c>
      <c r="E12">
        <v>28.249204635620099</v>
      </c>
      <c r="F12" t="s">
        <v>192</v>
      </c>
      <c r="G12" t="s">
        <v>193</v>
      </c>
      <c r="H12" t="s">
        <v>194</v>
      </c>
      <c r="I12" t="s">
        <v>194</v>
      </c>
      <c r="J12" t="s">
        <v>195</v>
      </c>
      <c r="K12" t="s">
        <v>196</v>
      </c>
      <c r="L12">
        <v>564.98406982421898</v>
      </c>
      <c r="M12"/>
      <c r="N12"/>
      <c r="O12">
        <v>30.916206359863299</v>
      </c>
      <c r="P12">
        <v>25.588239669799801</v>
      </c>
      <c r="Q12">
        <v>18208</v>
      </c>
      <c r="R12">
        <v>432</v>
      </c>
      <c r="S12">
        <v>17776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4133.56982421875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5560.2481610333498</v>
      </c>
      <c r="AU12">
        <v>3348.1857785449001</v>
      </c>
      <c r="AV12">
        <v>3400.6688051944402</v>
      </c>
      <c r="AW12"/>
      <c r="AX12"/>
      <c r="AY12"/>
      <c r="AZ12"/>
      <c r="BA12">
        <v>29.6091632843018</v>
      </c>
      <c r="BB12">
        <v>26.8908176422119</v>
      </c>
      <c r="BC12"/>
      <c r="BD12"/>
      <c r="BE12"/>
      <c r="BF12"/>
      <c r="BG12"/>
      <c r="BH12"/>
      <c r="BI12"/>
      <c r="BJ12"/>
      <c r="BK12"/>
      <c r="BL12"/>
      <c r="BM12"/>
      <c r="BN12"/>
    </row>
    <row r="13" spans="1:70">
      <c r="A13" t="s">
        <v>131</v>
      </c>
      <c r="B13" s="164" t="s">
        <v>222</v>
      </c>
      <c r="C13" t="s">
        <v>93</v>
      </c>
      <c r="D13">
        <f t="shared" si="0"/>
        <v>140.4845458984376</v>
      </c>
      <c r="E13">
        <v>35.121135711669901</v>
      </c>
      <c r="F13" t="s">
        <v>192</v>
      </c>
      <c r="G13" t="s">
        <v>193</v>
      </c>
      <c r="H13" t="s">
        <v>194</v>
      </c>
      <c r="I13" t="s">
        <v>194</v>
      </c>
      <c r="J13" t="s">
        <v>195</v>
      </c>
      <c r="K13" t="s">
        <v>196</v>
      </c>
      <c r="L13">
        <v>702.42272949218795</v>
      </c>
      <c r="M13"/>
      <c r="N13"/>
      <c r="O13">
        <v>38.1208305358887</v>
      </c>
      <c r="P13">
        <v>32.129066467285199</v>
      </c>
      <c r="Q13">
        <v>17952</v>
      </c>
      <c r="R13">
        <v>528</v>
      </c>
      <c r="S13">
        <v>17424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4972.853515625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5566.2589721679697</v>
      </c>
      <c r="AU13">
        <v>3957.4403698573501</v>
      </c>
      <c r="AV13">
        <v>4004.7585640429602</v>
      </c>
      <c r="AW13"/>
      <c r="AX13"/>
      <c r="AY13"/>
      <c r="AZ13"/>
      <c r="BA13">
        <v>36.650634765625</v>
      </c>
      <c r="BB13">
        <v>33.593616485595703</v>
      </c>
      <c r="BC13"/>
      <c r="BD13"/>
      <c r="BE13"/>
      <c r="BF13"/>
      <c r="BG13"/>
      <c r="BH13"/>
      <c r="BI13"/>
      <c r="BJ13"/>
      <c r="BK13"/>
      <c r="BL13"/>
      <c r="BM13"/>
      <c r="BN13"/>
    </row>
    <row r="14" spans="1:70">
      <c r="A14" t="s">
        <v>146</v>
      </c>
      <c r="B14" s="164" t="s">
        <v>223</v>
      </c>
      <c r="C14" t="s">
        <v>111</v>
      </c>
      <c r="D14">
        <f t="shared" si="0"/>
        <v>98.188891601562602</v>
      </c>
      <c r="E14">
        <v>24.5472221374512</v>
      </c>
      <c r="F14" t="s">
        <v>192</v>
      </c>
      <c r="G14" t="s">
        <v>193</v>
      </c>
      <c r="H14" t="s">
        <v>194</v>
      </c>
      <c r="I14" t="s">
        <v>194</v>
      </c>
      <c r="J14" t="s">
        <v>195</v>
      </c>
      <c r="K14" t="s">
        <v>196</v>
      </c>
      <c r="L14">
        <v>490.94445800781301</v>
      </c>
      <c r="M14"/>
      <c r="N14"/>
      <c r="O14">
        <v>26.979829788208001</v>
      </c>
      <c r="P14">
        <v>22.119632720947301</v>
      </c>
      <c r="Q14">
        <v>18984</v>
      </c>
      <c r="R14">
        <v>392</v>
      </c>
      <c r="S14">
        <v>18592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4133.56982421875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5511.5034279336696</v>
      </c>
      <c r="AU14">
        <v>3260.1156943578899</v>
      </c>
      <c r="AV14">
        <v>3306.6045266146202</v>
      </c>
      <c r="AW14"/>
      <c r="AX14"/>
      <c r="AY14"/>
      <c r="AZ14"/>
      <c r="BA14">
        <v>25.7877197265625</v>
      </c>
      <c r="BB14">
        <v>23.308031082153299</v>
      </c>
      <c r="BC14"/>
      <c r="BD14"/>
      <c r="BE14"/>
      <c r="BF14"/>
      <c r="BG14"/>
      <c r="BH14"/>
      <c r="BI14"/>
      <c r="BJ14"/>
      <c r="BK14"/>
      <c r="BL14"/>
      <c r="BM14"/>
      <c r="BN14"/>
    </row>
    <row r="15" spans="1:70">
      <c r="A15" t="s">
        <v>132</v>
      </c>
      <c r="B15" s="164" t="s">
        <v>223</v>
      </c>
      <c r="C15" t="s">
        <v>93</v>
      </c>
      <c r="D15">
        <f t="shared" si="0"/>
        <v>122.6418090820312</v>
      </c>
      <c r="E15">
        <v>30.6604518890381</v>
      </c>
      <c r="F15" t="s">
        <v>192</v>
      </c>
      <c r="G15" t="s">
        <v>193</v>
      </c>
      <c r="H15" t="s">
        <v>194</v>
      </c>
      <c r="I15" t="s">
        <v>194</v>
      </c>
      <c r="J15" t="s">
        <v>195</v>
      </c>
      <c r="K15" t="s">
        <v>196</v>
      </c>
      <c r="L15">
        <v>613.20904541015602</v>
      </c>
      <c r="M15"/>
      <c r="N15"/>
      <c r="O15">
        <v>33.450653076171903</v>
      </c>
      <c r="P15">
        <v>27.876853942871101</v>
      </c>
      <c r="Q15">
        <v>18076</v>
      </c>
      <c r="R15">
        <v>465</v>
      </c>
      <c r="S15">
        <v>17611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4972.853515625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5666.8642137096804</v>
      </c>
      <c r="AU15">
        <v>3975.1136705219801</v>
      </c>
      <c r="AV15">
        <v>4018.63347593149</v>
      </c>
      <c r="AW15"/>
      <c r="AX15"/>
      <c r="AY15"/>
      <c r="AZ15"/>
      <c r="BA15">
        <v>32.083198547363303</v>
      </c>
      <c r="BB15">
        <v>29.239425659179702</v>
      </c>
      <c r="BC15"/>
      <c r="BD15"/>
      <c r="BE15"/>
      <c r="BF15"/>
      <c r="BG15"/>
      <c r="BH15"/>
      <c r="BI15"/>
      <c r="BJ15"/>
      <c r="BK15"/>
      <c r="BL15"/>
      <c r="BM15"/>
      <c r="BN15"/>
    </row>
    <row r="16" spans="1:70">
      <c r="A16" t="s">
        <v>147</v>
      </c>
      <c r="B16" s="164" t="s">
        <v>224</v>
      </c>
      <c r="C16" t="s">
        <v>111</v>
      </c>
      <c r="D16">
        <f t="shared" si="0"/>
        <v>95.419866943359395</v>
      </c>
      <c r="E16">
        <v>23.854967117309599</v>
      </c>
      <c r="F16" t="s">
        <v>192</v>
      </c>
      <c r="G16" t="s">
        <v>193</v>
      </c>
      <c r="H16" t="s">
        <v>194</v>
      </c>
      <c r="I16" t="s">
        <v>194</v>
      </c>
      <c r="J16" t="s">
        <v>195</v>
      </c>
      <c r="K16" t="s">
        <v>196</v>
      </c>
      <c r="L16">
        <v>477.09933471679699</v>
      </c>
      <c r="M16"/>
      <c r="N16"/>
      <c r="O16">
        <v>26.889654159545898</v>
      </c>
      <c r="P16">
        <v>20.828086853027301</v>
      </c>
      <c r="Q16">
        <v>11857</v>
      </c>
      <c r="R16">
        <v>238</v>
      </c>
      <c r="S16">
        <v>11619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4133.56982421875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5379.4221806886799</v>
      </c>
      <c r="AU16">
        <v>3165.8638573622002</v>
      </c>
      <c r="AV16">
        <v>3210.2955754149798</v>
      </c>
      <c r="AW16"/>
      <c r="AX16"/>
      <c r="AY16"/>
      <c r="AZ16"/>
      <c r="BA16">
        <v>25.402296066284201</v>
      </c>
      <c r="BB16">
        <v>22.309667587280298</v>
      </c>
      <c r="BC16"/>
      <c r="BD16"/>
      <c r="BE16"/>
      <c r="BF16"/>
      <c r="BG16"/>
      <c r="BH16"/>
      <c r="BI16"/>
      <c r="BJ16"/>
      <c r="BK16"/>
      <c r="BL16"/>
      <c r="BM16"/>
      <c r="BN16"/>
    </row>
    <row r="17" spans="1:66">
      <c r="A17" t="s">
        <v>133</v>
      </c>
      <c r="B17" s="164" t="s">
        <v>224</v>
      </c>
      <c r="C17" t="s">
        <v>93</v>
      </c>
      <c r="D17">
        <f t="shared" si="0"/>
        <v>121.4025756835938</v>
      </c>
      <c r="E17">
        <v>30.350645065307599</v>
      </c>
      <c r="F17" t="s">
        <v>192</v>
      </c>
      <c r="G17" t="s">
        <v>193</v>
      </c>
      <c r="H17" t="s">
        <v>194</v>
      </c>
      <c r="I17" t="s">
        <v>194</v>
      </c>
      <c r="J17" t="s">
        <v>195</v>
      </c>
      <c r="K17" t="s">
        <v>196</v>
      </c>
      <c r="L17">
        <v>607.01287841796898</v>
      </c>
      <c r="M17"/>
      <c r="N17"/>
      <c r="O17">
        <v>33.13671875</v>
      </c>
      <c r="P17">
        <v>27.5711574554443</v>
      </c>
      <c r="Q17">
        <v>17944</v>
      </c>
      <c r="R17">
        <v>457</v>
      </c>
      <c r="S17">
        <v>17487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4972.853515625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5706.8817280241401</v>
      </c>
      <c r="AU17">
        <v>4001.7778595488999</v>
      </c>
      <c r="AV17">
        <v>4045.2036546833801</v>
      </c>
      <c r="AW17"/>
      <c r="AX17"/>
      <c r="AY17"/>
      <c r="AZ17"/>
      <c r="BA17">
        <v>31.771287918090799</v>
      </c>
      <c r="BB17">
        <v>28.931718826293899</v>
      </c>
      <c r="BC17"/>
      <c r="BD17"/>
      <c r="BE17"/>
      <c r="BF17"/>
      <c r="BG17"/>
      <c r="BH17"/>
      <c r="BI17"/>
      <c r="BJ17"/>
      <c r="BK17"/>
      <c r="BL17"/>
      <c r="BM17"/>
      <c r="BN17"/>
    </row>
    <row r="18" spans="1:66">
      <c r="A18" t="s">
        <v>148</v>
      </c>
      <c r="B18" s="164" t="s">
        <v>225</v>
      </c>
      <c r="C18" t="s">
        <v>111</v>
      </c>
      <c r="D18">
        <f t="shared" si="0"/>
        <v>110.0140014648438</v>
      </c>
      <c r="E18">
        <v>27.5034999847412</v>
      </c>
      <c r="F18" t="s">
        <v>192</v>
      </c>
      <c r="G18" t="s">
        <v>193</v>
      </c>
      <c r="H18" t="s">
        <v>194</v>
      </c>
      <c r="I18" t="s">
        <v>194</v>
      </c>
      <c r="J18" t="s">
        <v>195</v>
      </c>
      <c r="K18" t="s">
        <v>196</v>
      </c>
      <c r="L18">
        <v>550.07000732421898</v>
      </c>
      <c r="M18"/>
      <c r="N18"/>
      <c r="O18">
        <v>30.13063621521</v>
      </c>
      <c r="P18">
        <v>24.882217407226602</v>
      </c>
      <c r="Q18">
        <v>18263</v>
      </c>
      <c r="R18">
        <v>422</v>
      </c>
      <c r="S18">
        <v>17841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4133.56982421875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5552.9703502203001</v>
      </c>
      <c r="AU18">
        <v>3279.4690510397199</v>
      </c>
      <c r="AV18">
        <v>3332.0024545470401</v>
      </c>
      <c r="AW18"/>
      <c r="AX18"/>
      <c r="AY18"/>
      <c r="AZ18"/>
      <c r="BA18">
        <v>28.843143463134801</v>
      </c>
      <c r="BB18">
        <v>26.165382385253899</v>
      </c>
      <c r="BC18"/>
      <c r="BD18"/>
      <c r="BE18"/>
      <c r="BF18"/>
      <c r="BG18"/>
      <c r="BH18"/>
      <c r="BI18"/>
      <c r="BJ18"/>
      <c r="BK18"/>
      <c r="BL18"/>
      <c r="BM18"/>
      <c r="BN18"/>
    </row>
    <row r="19" spans="1:66">
      <c r="A19" t="s">
        <v>134</v>
      </c>
      <c r="B19" s="164" t="s">
        <v>225</v>
      </c>
      <c r="C19" t="s">
        <v>93</v>
      </c>
      <c r="D19">
        <f t="shared" si="0"/>
        <v>123.27099609375</v>
      </c>
      <c r="E19">
        <v>30.8177490234375</v>
      </c>
      <c r="F19" t="s">
        <v>192</v>
      </c>
      <c r="G19" t="s">
        <v>193</v>
      </c>
      <c r="H19" t="s">
        <v>194</v>
      </c>
      <c r="I19" t="s">
        <v>194</v>
      </c>
      <c r="J19" t="s">
        <v>195</v>
      </c>
      <c r="K19" t="s">
        <v>196</v>
      </c>
      <c r="L19">
        <v>616.35498046875</v>
      </c>
      <c r="M19"/>
      <c r="N19"/>
      <c r="O19">
        <v>33.604339599609403</v>
      </c>
      <c r="P19">
        <v>28.037742614746101</v>
      </c>
      <c r="Q19">
        <v>18217</v>
      </c>
      <c r="R19">
        <v>471</v>
      </c>
      <c r="S19">
        <v>17746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4972.853515625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5705.5383845043798</v>
      </c>
      <c r="AU19">
        <v>3982.55827603426</v>
      </c>
      <c r="AV19">
        <v>4027.10587613797</v>
      </c>
      <c r="AW19"/>
      <c r="AX19"/>
      <c r="AY19"/>
      <c r="AZ19"/>
      <c r="BA19">
        <v>32.238655090332003</v>
      </c>
      <c r="BB19">
        <v>29.398555755615199</v>
      </c>
      <c r="BC19"/>
      <c r="BD19"/>
      <c r="BE19"/>
      <c r="BF19"/>
      <c r="BG19"/>
      <c r="BH19"/>
      <c r="BI19"/>
      <c r="BJ19"/>
      <c r="BK19"/>
      <c r="BL19"/>
      <c r="BM19"/>
      <c r="BN19"/>
    </row>
    <row r="20" spans="1:66">
      <c r="A20" t="s">
        <v>149</v>
      </c>
      <c r="B20" s="164" t="s">
        <v>226</v>
      </c>
      <c r="C20" t="s">
        <v>111</v>
      </c>
      <c r="D20">
        <f t="shared" si="0"/>
        <v>88.1455078125</v>
      </c>
      <c r="E20">
        <v>22.036376953125</v>
      </c>
      <c r="F20" t="s">
        <v>192</v>
      </c>
      <c r="G20" t="s">
        <v>193</v>
      </c>
      <c r="H20" t="s">
        <v>194</v>
      </c>
      <c r="I20" t="s">
        <v>194</v>
      </c>
      <c r="J20" t="s">
        <v>195</v>
      </c>
      <c r="K20" t="s">
        <v>196</v>
      </c>
      <c r="L20">
        <v>440.7275390625</v>
      </c>
      <c r="M20"/>
      <c r="N20"/>
      <c r="O20">
        <v>24.4021110534668</v>
      </c>
      <c r="P20">
        <v>19.675390243530298</v>
      </c>
      <c r="Q20">
        <v>17999</v>
      </c>
      <c r="R20">
        <v>334</v>
      </c>
      <c r="S20">
        <v>17665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4133.56982421875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5668.2227425032697</v>
      </c>
      <c r="AU20">
        <v>3382.9578450889398</v>
      </c>
      <c r="AV20">
        <v>3425.3645607807198</v>
      </c>
      <c r="AW20"/>
      <c r="AX20"/>
      <c r="AY20"/>
      <c r="AZ20"/>
      <c r="BA20">
        <v>23.242790222168001</v>
      </c>
      <c r="BB20">
        <v>20.8311977386475</v>
      </c>
      <c r="BC20"/>
      <c r="BD20"/>
      <c r="BE20"/>
      <c r="BF20"/>
      <c r="BG20"/>
      <c r="BH20"/>
      <c r="BI20"/>
      <c r="BJ20"/>
      <c r="BK20"/>
      <c r="BL20"/>
      <c r="BM20"/>
      <c r="BN20"/>
    </row>
    <row r="21" spans="1:66">
      <c r="A21" t="s">
        <v>135</v>
      </c>
      <c r="B21" s="164" t="s">
        <v>226</v>
      </c>
      <c r="C21" t="s">
        <v>93</v>
      </c>
      <c r="D21">
        <f t="shared" si="0"/>
        <v>135.35373535156259</v>
      </c>
      <c r="E21">
        <v>33.838432312011697</v>
      </c>
      <c r="F21" t="s">
        <v>192</v>
      </c>
      <c r="G21" t="s">
        <v>193</v>
      </c>
      <c r="H21" t="s">
        <v>194</v>
      </c>
      <c r="I21" t="s">
        <v>194</v>
      </c>
      <c r="J21" t="s">
        <v>195</v>
      </c>
      <c r="K21" t="s">
        <v>196</v>
      </c>
      <c r="L21">
        <v>676.76867675781295</v>
      </c>
      <c r="M21"/>
      <c r="N21"/>
      <c r="O21">
        <v>36.784843444824197</v>
      </c>
      <c r="P21">
        <v>30.899385452270501</v>
      </c>
      <c r="Q21">
        <v>17917</v>
      </c>
      <c r="R21">
        <v>508</v>
      </c>
      <c r="S21">
        <v>17409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4972.853515625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5666.9235637995198</v>
      </c>
      <c r="AU21">
        <v>3953.5810107929501</v>
      </c>
      <c r="AV21">
        <v>4002.1593451640701</v>
      </c>
      <c r="AW21"/>
      <c r="AX21"/>
      <c r="AY21"/>
      <c r="AZ21"/>
      <c r="BA21">
        <v>35.340782165527301</v>
      </c>
      <c r="BB21">
        <v>32.338001251220703</v>
      </c>
      <c r="BC21"/>
      <c r="BD21"/>
      <c r="BE21"/>
      <c r="BF21"/>
      <c r="BG21"/>
      <c r="BH21"/>
      <c r="BI21"/>
      <c r="BJ21"/>
      <c r="BK21"/>
      <c r="BL21"/>
      <c r="BM21"/>
      <c r="BN21"/>
    </row>
    <row r="22" spans="1:66">
      <c r="A22" t="s">
        <v>150</v>
      </c>
      <c r="B22" s="164" t="s">
        <v>227</v>
      </c>
      <c r="C22" t="s">
        <v>111</v>
      </c>
      <c r="D22">
        <f t="shared" si="0"/>
        <v>111.9475830078126</v>
      </c>
      <c r="E22">
        <v>27.986896514892599</v>
      </c>
      <c r="F22" t="s">
        <v>192</v>
      </c>
      <c r="G22" t="s">
        <v>193</v>
      </c>
      <c r="H22" t="s">
        <v>194</v>
      </c>
      <c r="I22" t="s">
        <v>194</v>
      </c>
      <c r="J22" t="s">
        <v>195</v>
      </c>
      <c r="K22" t="s">
        <v>196</v>
      </c>
      <c r="L22">
        <v>559.73791503906295</v>
      </c>
      <c r="M22"/>
      <c r="N22"/>
      <c r="O22">
        <v>30.7226257324219</v>
      </c>
      <c r="P22">
        <v>25.257511138916001</v>
      </c>
      <c r="Q22">
        <v>17143</v>
      </c>
      <c r="R22">
        <v>403</v>
      </c>
      <c r="S22">
        <v>16740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4133.56982421875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5539.9750988678697</v>
      </c>
      <c r="AU22">
        <v>3289.00365229416</v>
      </c>
      <c r="AV22">
        <v>3341.9197984161501</v>
      </c>
      <c r="AW22"/>
      <c r="AX22"/>
      <c r="AY22"/>
      <c r="AZ22"/>
      <c r="BA22">
        <v>29.381881713867202</v>
      </c>
      <c r="BB22">
        <v>26.593563079833999</v>
      </c>
      <c r="BC22"/>
      <c r="BD22"/>
      <c r="BE22"/>
      <c r="BF22"/>
      <c r="BG22"/>
      <c r="BH22"/>
      <c r="BI22"/>
      <c r="BJ22"/>
      <c r="BK22"/>
      <c r="BL22"/>
      <c r="BM22"/>
      <c r="BN22"/>
    </row>
    <row r="23" spans="1:66">
      <c r="A23" t="s">
        <v>136</v>
      </c>
      <c r="B23" s="164" t="s">
        <v>227</v>
      </c>
      <c r="C23" t="s">
        <v>93</v>
      </c>
      <c r="D23">
        <f t="shared" si="0"/>
        <v>151.04407958984379</v>
      </c>
      <c r="E23">
        <v>37.761020660400398</v>
      </c>
      <c r="F23" t="s">
        <v>192</v>
      </c>
      <c r="G23" t="s">
        <v>193</v>
      </c>
      <c r="H23" t="s">
        <v>194</v>
      </c>
      <c r="I23" t="s">
        <v>194</v>
      </c>
      <c r="J23" t="s">
        <v>195</v>
      </c>
      <c r="K23" t="s">
        <v>196</v>
      </c>
      <c r="L23">
        <v>755.22039794921898</v>
      </c>
      <c r="M23"/>
      <c r="N23"/>
      <c r="O23">
        <v>40.887294769287102</v>
      </c>
      <c r="P23">
        <v>34.643028259277301</v>
      </c>
      <c r="Q23">
        <v>17792</v>
      </c>
      <c r="R23">
        <v>562</v>
      </c>
      <c r="S23">
        <v>17230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4972.853515625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5629.88129465775</v>
      </c>
      <c r="AU23">
        <v>3930.4189980655801</v>
      </c>
      <c r="AV23">
        <v>3984.10030487115</v>
      </c>
      <c r="AW23"/>
      <c r="AX23"/>
      <c r="AY23"/>
      <c r="AZ23"/>
      <c r="BA23">
        <v>39.355022430419901</v>
      </c>
      <c r="BB23">
        <v>36.169178009033203</v>
      </c>
      <c r="BC23"/>
      <c r="BD23"/>
      <c r="BE23"/>
      <c r="BF23"/>
      <c r="BG23"/>
      <c r="BH23"/>
      <c r="BI23"/>
      <c r="BJ23"/>
      <c r="BK23"/>
      <c r="BL23"/>
      <c r="BM23"/>
      <c r="BN23"/>
    </row>
    <row r="24" spans="1:66">
      <c r="A24" t="s">
        <v>151</v>
      </c>
      <c r="B24" s="164" t="s">
        <v>228</v>
      </c>
      <c r="C24" t="s">
        <v>111</v>
      </c>
      <c r="D24">
        <f t="shared" si="0"/>
        <v>116.28624267578121</v>
      </c>
      <c r="E24">
        <v>29.071561813354499</v>
      </c>
      <c r="F24" t="s">
        <v>192</v>
      </c>
      <c r="G24" t="s">
        <v>193</v>
      </c>
      <c r="H24" t="s">
        <v>194</v>
      </c>
      <c r="I24" t="s">
        <v>194</v>
      </c>
      <c r="J24" t="s">
        <v>195</v>
      </c>
      <c r="K24" t="s">
        <v>196</v>
      </c>
      <c r="L24">
        <v>581.43121337890602</v>
      </c>
      <c r="M24"/>
      <c r="N24"/>
      <c r="O24">
        <v>31.916990280151399</v>
      </c>
      <c r="P24">
        <v>26.2329998016357</v>
      </c>
      <c r="Q24">
        <v>16470</v>
      </c>
      <c r="R24">
        <v>402</v>
      </c>
      <c r="S24">
        <v>16068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4133.56982421875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5552.5349606945701</v>
      </c>
      <c r="AU24">
        <v>3298.66308765445</v>
      </c>
      <c r="AV24">
        <v>3353.6756251749098</v>
      </c>
      <c r="AW24"/>
      <c r="AX24"/>
      <c r="AY24"/>
      <c r="AZ24"/>
      <c r="BA24">
        <v>30.5224514007568</v>
      </c>
      <c r="BB24">
        <v>27.622459411621101</v>
      </c>
      <c r="BC24"/>
      <c r="BD24"/>
      <c r="BE24"/>
      <c r="BF24"/>
      <c r="BG24"/>
      <c r="BH24"/>
      <c r="BI24"/>
      <c r="BJ24"/>
      <c r="BK24"/>
      <c r="BL24"/>
      <c r="BM24"/>
      <c r="BN24"/>
    </row>
    <row r="25" spans="1:66">
      <c r="A25" t="s">
        <v>137</v>
      </c>
      <c r="B25" s="164" t="s">
        <v>228</v>
      </c>
      <c r="C25" t="s">
        <v>93</v>
      </c>
      <c r="D25">
        <f t="shared" si="0"/>
        <v>142.01623535156259</v>
      </c>
      <c r="E25">
        <v>35.504058837890597</v>
      </c>
      <c r="F25" t="s">
        <v>192</v>
      </c>
      <c r="G25" t="s">
        <v>193</v>
      </c>
      <c r="H25" t="s">
        <v>194</v>
      </c>
      <c r="I25" t="s">
        <v>194</v>
      </c>
      <c r="J25" t="s">
        <v>195</v>
      </c>
      <c r="K25" t="s">
        <v>196</v>
      </c>
      <c r="L25">
        <v>710.08117675781295</v>
      </c>
      <c r="M25"/>
      <c r="N25"/>
      <c r="O25">
        <v>38.414844512939503</v>
      </c>
      <c r="P25">
        <v>32.600456237792997</v>
      </c>
      <c r="Q25">
        <v>19275</v>
      </c>
      <c r="R25">
        <v>573</v>
      </c>
      <c r="S25">
        <v>18702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4972.853515625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5667.6810892847398</v>
      </c>
      <c r="AU25">
        <v>3947.7994902497298</v>
      </c>
      <c r="AV25">
        <v>3998.9274879797899</v>
      </c>
      <c r="AW25"/>
      <c r="AX25"/>
      <c r="AY25"/>
      <c r="AZ25"/>
      <c r="BA25">
        <v>36.988254547119098</v>
      </c>
      <c r="BB25">
        <v>34.021732330322301</v>
      </c>
      <c r="BC25"/>
      <c r="BD25"/>
      <c r="BE25"/>
      <c r="BF25"/>
      <c r="BG25"/>
      <c r="BH25"/>
      <c r="BI25"/>
      <c r="BJ25"/>
      <c r="BK25"/>
      <c r="BL25"/>
      <c r="BM25"/>
      <c r="BN25"/>
    </row>
    <row r="26" spans="1:66">
      <c r="A26" t="s">
        <v>152</v>
      </c>
      <c r="B26" s="164" t="s">
        <v>229</v>
      </c>
      <c r="C26" t="s">
        <v>111</v>
      </c>
      <c r="D26">
        <f t="shared" si="0"/>
        <v>100.10561523437499</v>
      </c>
      <c r="E26">
        <v>25.026403427123999</v>
      </c>
      <c r="F26" t="s">
        <v>192</v>
      </c>
      <c r="G26" t="s">
        <v>193</v>
      </c>
      <c r="H26" t="s">
        <v>194</v>
      </c>
      <c r="I26" t="s">
        <v>194</v>
      </c>
      <c r="J26" t="s">
        <v>195</v>
      </c>
      <c r="K26" t="s">
        <v>196</v>
      </c>
      <c r="L26">
        <v>500.528076171875</v>
      </c>
      <c r="M26"/>
      <c r="N26"/>
      <c r="O26">
        <v>27.448484420776399</v>
      </c>
      <c r="P26">
        <v>22.609296798706101</v>
      </c>
      <c r="Q26">
        <v>19527</v>
      </c>
      <c r="R26">
        <v>411</v>
      </c>
      <c r="S26">
        <v>19116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4133.56982421875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5559.5129697479497</v>
      </c>
      <c r="AU26">
        <v>3293.4597605649201</v>
      </c>
      <c r="AV26">
        <v>3341.1551499731299</v>
      </c>
      <c r="AW26"/>
      <c r="AX26"/>
      <c r="AY26"/>
      <c r="AZ26"/>
      <c r="BA26">
        <v>26.261533737182599</v>
      </c>
      <c r="BB26">
        <v>23.792566299438501</v>
      </c>
      <c r="BC26"/>
      <c r="BD26"/>
      <c r="BE26"/>
      <c r="BF26"/>
      <c r="BG26"/>
      <c r="BH26"/>
      <c r="BI26"/>
      <c r="BJ26"/>
      <c r="BK26"/>
      <c r="BL26"/>
      <c r="BM26"/>
      <c r="BN26"/>
    </row>
    <row r="27" spans="1:66">
      <c r="A27" t="s">
        <v>138</v>
      </c>
      <c r="B27" s="164" t="s">
        <v>229</v>
      </c>
      <c r="C27" t="s">
        <v>93</v>
      </c>
      <c r="D27">
        <f t="shared" si="0"/>
        <v>139.25043945312501</v>
      </c>
      <c r="E27">
        <v>34.812610626220703</v>
      </c>
      <c r="F27" t="s">
        <v>192</v>
      </c>
      <c r="G27" t="s">
        <v>193</v>
      </c>
      <c r="H27" t="s">
        <v>194</v>
      </c>
      <c r="I27" t="s">
        <v>194</v>
      </c>
      <c r="J27" t="s">
        <v>195</v>
      </c>
      <c r="K27" t="s">
        <v>196</v>
      </c>
      <c r="L27">
        <v>696.252197265625</v>
      </c>
      <c r="M27"/>
      <c r="N27"/>
      <c r="O27">
        <v>37.755386352539098</v>
      </c>
      <c r="P27">
        <v>31.8771781921387</v>
      </c>
      <c r="Q27">
        <v>18486</v>
      </c>
      <c r="R27">
        <v>539</v>
      </c>
      <c r="S27">
        <v>17947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4972.853515625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5680.6157045382097</v>
      </c>
      <c r="AU27">
        <v>3975.7711825966699</v>
      </c>
      <c r="AV27">
        <v>4025.4796753656101</v>
      </c>
      <c r="AW27"/>
      <c r="AX27"/>
      <c r="AY27"/>
      <c r="AZ27"/>
      <c r="BA27">
        <v>36.313106536865199</v>
      </c>
      <c r="BB27">
        <v>33.3140258789063</v>
      </c>
      <c r="BC27"/>
      <c r="BD27"/>
      <c r="BE27"/>
      <c r="BF27"/>
      <c r="BG27"/>
      <c r="BH27"/>
      <c r="BI27"/>
      <c r="BJ27"/>
      <c r="BK27"/>
      <c r="BL27"/>
      <c r="BM27"/>
      <c r="BN27"/>
    </row>
    <row r="28" spans="1:66">
      <c r="A28" t="s">
        <v>153</v>
      </c>
      <c r="B28" s="164" t="s">
        <v>230</v>
      </c>
      <c r="C28" t="s">
        <v>111</v>
      </c>
      <c r="D28">
        <f t="shared" si="0"/>
        <v>105.6306030273438</v>
      </c>
      <c r="E28">
        <v>26.407651901245099</v>
      </c>
      <c r="F28" t="s">
        <v>192</v>
      </c>
      <c r="G28" t="s">
        <v>193</v>
      </c>
      <c r="H28" t="s">
        <v>194</v>
      </c>
      <c r="I28" t="s">
        <v>194</v>
      </c>
      <c r="J28" t="s">
        <v>195</v>
      </c>
      <c r="K28" t="s">
        <v>196</v>
      </c>
      <c r="L28">
        <v>528.15301513671898</v>
      </c>
      <c r="M28"/>
      <c r="N28"/>
      <c r="O28">
        <v>28.9920444488525</v>
      </c>
      <c r="P28">
        <v>23.828920364379901</v>
      </c>
      <c r="Q28">
        <v>18111</v>
      </c>
      <c r="R28">
        <v>402</v>
      </c>
      <c r="S28">
        <v>17709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4133.56982421875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5478.8946089863202</v>
      </c>
      <c r="AU28">
        <v>3243.2352796810201</v>
      </c>
      <c r="AV28">
        <v>3292.85899181069</v>
      </c>
      <c r="AW28"/>
      <c r="AX28"/>
      <c r="AY28"/>
      <c r="AZ28"/>
      <c r="BA28">
        <v>27.725509643554702</v>
      </c>
      <c r="BB28">
        <v>25.091264724731399</v>
      </c>
      <c r="BC28"/>
      <c r="BD28"/>
      <c r="BE28"/>
      <c r="BF28"/>
      <c r="BG28"/>
      <c r="BH28"/>
      <c r="BI28"/>
      <c r="BJ28"/>
      <c r="BK28"/>
      <c r="BL28"/>
      <c r="BM28"/>
      <c r="BN28"/>
    </row>
    <row r="29" spans="1:66">
      <c r="A29" t="s">
        <v>139</v>
      </c>
      <c r="B29" s="164" t="s">
        <v>230</v>
      </c>
      <c r="C29" t="s">
        <v>93</v>
      </c>
      <c r="D29">
        <f t="shared" si="0"/>
        <v>129.07994384765621</v>
      </c>
      <c r="E29">
        <v>32.269985198974602</v>
      </c>
      <c r="F29" t="s">
        <v>192</v>
      </c>
      <c r="G29" t="s">
        <v>193</v>
      </c>
      <c r="H29" t="s">
        <v>194</v>
      </c>
      <c r="I29" t="s">
        <v>194</v>
      </c>
      <c r="J29" t="s">
        <v>195</v>
      </c>
      <c r="K29" t="s">
        <v>196</v>
      </c>
      <c r="L29">
        <v>645.39971923828102</v>
      </c>
      <c r="M29"/>
      <c r="N29"/>
      <c r="O29">
        <v>35.197410583496101</v>
      </c>
      <c r="P29">
        <v>29.349826812744102</v>
      </c>
      <c r="Q29">
        <v>17297</v>
      </c>
      <c r="R29">
        <v>468</v>
      </c>
      <c r="S29">
        <v>16829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4972.853515625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5663.09410995092</v>
      </c>
      <c r="AU29">
        <v>3961.8384350198598</v>
      </c>
      <c r="AV29">
        <v>4007.8688250220398</v>
      </c>
      <c r="AW29"/>
      <c r="AX29"/>
      <c r="AY29"/>
      <c r="AZ29"/>
      <c r="BA29">
        <v>33.762657165527301</v>
      </c>
      <c r="BB29">
        <v>30.779203414916999</v>
      </c>
      <c r="BC29"/>
      <c r="BD29"/>
      <c r="BE29"/>
      <c r="BF29"/>
      <c r="BG29"/>
      <c r="BH29"/>
      <c r="BI29"/>
      <c r="BJ29"/>
      <c r="BK29"/>
      <c r="BL29"/>
      <c r="BM29"/>
      <c r="BN29"/>
    </row>
    <row r="30" spans="1:66">
      <c r="A30" t="s">
        <v>199</v>
      </c>
      <c r="B30" s="164" t="s">
        <v>7</v>
      </c>
      <c r="C30" t="s">
        <v>111</v>
      </c>
      <c r="D30">
        <f t="shared" si="0"/>
        <v>0</v>
      </c>
      <c r="E30">
        <v>0</v>
      </c>
      <c r="F30" t="s">
        <v>192</v>
      </c>
      <c r="G30" t="s">
        <v>193</v>
      </c>
      <c r="H30" t="s">
        <v>194</v>
      </c>
      <c r="I30" t="s">
        <v>194</v>
      </c>
      <c r="J30" t="s">
        <v>195</v>
      </c>
      <c r="K30" t="s">
        <v>196</v>
      </c>
      <c r="L30">
        <v>0</v>
      </c>
      <c r="M30"/>
      <c r="N30"/>
      <c r="O30">
        <v>0.17042794823646501</v>
      </c>
      <c r="P30">
        <v>0</v>
      </c>
      <c r="Q30">
        <v>20683</v>
      </c>
      <c r="R30">
        <v>0</v>
      </c>
      <c r="S30">
        <v>20683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4133.56982421875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3179.8743068734002</v>
      </c>
      <c r="AV30">
        <v>3179.8743068734002</v>
      </c>
      <c r="AW30"/>
      <c r="AX30"/>
      <c r="AY30"/>
      <c r="AZ30"/>
      <c r="BA30">
        <v>7.7872715890407604E-2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</row>
    <row r="31" spans="1:66">
      <c r="A31" t="s">
        <v>198</v>
      </c>
      <c r="B31" s="164" t="s">
        <v>7</v>
      </c>
      <c r="C31" t="s">
        <v>93</v>
      </c>
      <c r="D31">
        <f t="shared" si="0"/>
        <v>0</v>
      </c>
      <c r="E31">
        <v>0</v>
      </c>
      <c r="F31" t="s">
        <v>192</v>
      </c>
      <c r="G31" t="s">
        <v>193</v>
      </c>
      <c r="H31" t="s">
        <v>194</v>
      </c>
      <c r="I31" t="s">
        <v>194</v>
      </c>
      <c r="J31" t="s">
        <v>195</v>
      </c>
      <c r="K31" t="s">
        <v>196</v>
      </c>
      <c r="L31">
        <v>0</v>
      </c>
      <c r="M31"/>
      <c r="N31"/>
      <c r="O31">
        <v>0.19018024206161499</v>
      </c>
      <c r="P31">
        <v>0</v>
      </c>
      <c r="Q31">
        <v>18535</v>
      </c>
      <c r="R31">
        <v>0</v>
      </c>
      <c r="S31">
        <v>18535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4972.853515625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0</v>
      </c>
      <c r="AU31">
        <v>3723.99896397968</v>
      </c>
      <c r="AV31">
        <v>3723.99896397967</v>
      </c>
      <c r="AW31"/>
      <c r="AX31"/>
      <c r="AY31"/>
      <c r="AZ31"/>
      <c r="BA31">
        <v>8.6897633969783797E-2</v>
      </c>
      <c r="BB31">
        <v>0</v>
      </c>
      <c r="BC31"/>
      <c r="BD31"/>
      <c r="BE31"/>
      <c r="BF31"/>
      <c r="BG31"/>
      <c r="BH31"/>
      <c r="BI31"/>
      <c r="BJ31"/>
      <c r="BK31"/>
      <c r="BL31"/>
      <c r="BM31"/>
      <c r="BN31"/>
    </row>
    <row r="32" spans="1:66">
      <c r="A32" t="s">
        <v>183</v>
      </c>
      <c r="B32" s="164" t="s">
        <v>109</v>
      </c>
      <c r="C32" t="s">
        <v>111</v>
      </c>
      <c r="D32">
        <f t="shared" si="0"/>
        <v>31.526254272460999</v>
      </c>
      <c r="E32">
        <v>7.8815636634826696</v>
      </c>
      <c r="F32" t="s">
        <v>192</v>
      </c>
      <c r="G32" t="s">
        <v>193</v>
      </c>
      <c r="H32" t="s">
        <v>194</v>
      </c>
      <c r="I32" t="s">
        <v>194</v>
      </c>
      <c r="J32" t="s">
        <v>195</v>
      </c>
      <c r="K32" t="s">
        <v>196</v>
      </c>
      <c r="L32">
        <v>157.631271362305</v>
      </c>
      <c r="M32"/>
      <c r="N32"/>
      <c r="O32">
        <v>9.2372140884399396</v>
      </c>
      <c r="P32">
        <v>6.5274734497070304</v>
      </c>
      <c r="Q32">
        <v>19470</v>
      </c>
      <c r="R32">
        <v>130</v>
      </c>
      <c r="S32">
        <v>19340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4133.56982421875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5457.3327110877399</v>
      </c>
      <c r="AU32">
        <v>3220.75178479547</v>
      </c>
      <c r="AV32">
        <v>3235.68529894123</v>
      </c>
      <c r="AW32"/>
      <c r="AX32"/>
      <c r="AY32"/>
      <c r="AZ32"/>
      <c r="BA32">
        <v>8.5730276107788104</v>
      </c>
      <c r="BB32">
        <v>7.1905064582824698</v>
      </c>
      <c r="BC32"/>
      <c r="BD32"/>
      <c r="BE32"/>
      <c r="BF32"/>
      <c r="BG32"/>
      <c r="BH32"/>
      <c r="BI32"/>
      <c r="BJ32"/>
      <c r="BK32"/>
      <c r="BL32"/>
      <c r="BM32"/>
      <c r="BN32"/>
    </row>
    <row r="33" spans="1:66">
      <c r="A33" t="s">
        <v>182</v>
      </c>
      <c r="B33" s="164" t="s">
        <v>109</v>
      </c>
      <c r="C33" t="s">
        <v>93</v>
      </c>
      <c r="D33">
        <f t="shared" si="0"/>
        <v>31.431484985351602</v>
      </c>
      <c r="E33">
        <v>7.85787105560303</v>
      </c>
      <c r="F33" t="s">
        <v>192</v>
      </c>
      <c r="G33" t="s">
        <v>193</v>
      </c>
      <c r="H33" t="s">
        <v>194</v>
      </c>
      <c r="I33" t="s">
        <v>194</v>
      </c>
      <c r="J33" t="s">
        <v>195</v>
      </c>
      <c r="K33" t="s">
        <v>196</v>
      </c>
      <c r="L33">
        <v>157.15742492675801</v>
      </c>
      <c r="M33"/>
      <c r="N33"/>
      <c r="O33">
        <v>9.3012342453002894</v>
      </c>
      <c r="P33">
        <v>6.4162759780883798</v>
      </c>
      <c r="Q33">
        <v>17125</v>
      </c>
      <c r="R33">
        <v>114</v>
      </c>
      <c r="S33">
        <v>17011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4972.853515625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5621.0487039131003</v>
      </c>
      <c r="AU33">
        <v>3750.1609790890102</v>
      </c>
      <c r="AV33">
        <v>3762.61535576813</v>
      </c>
      <c r="AW33"/>
      <c r="AX33"/>
      <c r="AY33"/>
      <c r="AZ33"/>
      <c r="BA33">
        <v>8.5940599441528303</v>
      </c>
      <c r="BB33">
        <v>7.1221432685852104</v>
      </c>
      <c r="BC33"/>
      <c r="BD33"/>
      <c r="BE33"/>
      <c r="BF33"/>
      <c r="BG33"/>
      <c r="BH33"/>
      <c r="BI33"/>
      <c r="BJ33"/>
      <c r="BK33"/>
      <c r="BL33"/>
      <c r="BM33"/>
      <c r="BN33"/>
    </row>
  </sheetData>
  <autoFilter ref="A1:BR1" xr:uid="{62B4373B-A5C6-AC46-9277-C22408EE8D64}">
    <sortState xmlns:xlrd2="http://schemas.microsoft.com/office/spreadsheetml/2017/richdata2" ref="A2:BR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94" workbookViewId="0">
      <selection activeCell="D7" sqref="D7:D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154</v>
      </c>
    </row>
    <row r="3" spans="1:14">
      <c r="B3" s="38" t="s">
        <v>155</v>
      </c>
    </row>
    <row r="4" spans="1:14" ht="16" thickBot="1">
      <c r="C4" s="177" t="s">
        <v>180</v>
      </c>
      <c r="D4" s="177"/>
      <c r="E4" s="177"/>
      <c r="F4" s="177"/>
      <c r="I4" s="177" t="s">
        <v>181</v>
      </c>
      <c r="J4" s="177"/>
      <c r="K4" s="177"/>
      <c r="L4" s="177"/>
    </row>
    <row r="5" spans="1:14">
      <c r="B5" s="47" t="s">
        <v>0</v>
      </c>
      <c r="C5" s="48">
        <v>1</v>
      </c>
      <c r="D5" s="48">
        <v>2</v>
      </c>
      <c r="E5" s="48">
        <v>3</v>
      </c>
      <c r="F5" s="48">
        <v>4</v>
      </c>
      <c r="G5" s="48">
        <v>5</v>
      </c>
      <c r="H5" s="48">
        <v>6</v>
      </c>
      <c r="I5" s="48">
        <v>7</v>
      </c>
      <c r="J5" s="48">
        <v>8</v>
      </c>
      <c r="K5" s="48">
        <v>9</v>
      </c>
      <c r="L5" s="48">
        <v>10</v>
      </c>
      <c r="M5" s="48">
        <v>11</v>
      </c>
      <c r="N5" s="49">
        <v>12</v>
      </c>
    </row>
    <row r="6" spans="1:14" ht="16" thickBot="1">
      <c r="B6" s="50"/>
      <c r="C6" s="106" t="s">
        <v>93</v>
      </c>
      <c r="D6" s="106" t="s">
        <v>93</v>
      </c>
      <c r="E6" s="107" t="s">
        <v>111</v>
      </c>
      <c r="F6" s="107" t="s">
        <v>111</v>
      </c>
      <c r="G6" s="108"/>
      <c r="H6" s="108"/>
      <c r="I6" s="106" t="s">
        <v>93</v>
      </c>
      <c r="J6" s="106" t="s">
        <v>93</v>
      </c>
      <c r="K6" s="107" t="s">
        <v>111</v>
      </c>
      <c r="L6" s="107" t="s">
        <v>111</v>
      </c>
      <c r="M6" s="108"/>
      <c r="N6" s="108"/>
    </row>
    <row r="7" spans="1:14">
      <c r="B7" s="50" t="s">
        <v>1</v>
      </c>
      <c r="C7" s="51" t="s">
        <v>206</v>
      </c>
      <c r="D7" s="52" t="s">
        <v>7</v>
      </c>
      <c r="E7" s="53" t="s">
        <v>206</v>
      </c>
      <c r="F7" s="54" t="s">
        <v>7</v>
      </c>
      <c r="G7" s="55"/>
      <c r="H7" s="55"/>
      <c r="I7" s="52">
        <v>11252</v>
      </c>
      <c r="J7" s="52" t="s">
        <v>7</v>
      </c>
      <c r="K7" s="53">
        <v>11252</v>
      </c>
      <c r="L7" s="54" t="s">
        <v>7</v>
      </c>
      <c r="M7" s="55"/>
      <c r="N7" s="56"/>
    </row>
    <row r="8" spans="1:14">
      <c r="B8" s="50" t="s">
        <v>2</v>
      </c>
      <c r="C8" s="57" t="s">
        <v>207</v>
      </c>
      <c r="D8" s="58" t="s">
        <v>214</v>
      </c>
      <c r="E8" s="59" t="s">
        <v>207</v>
      </c>
      <c r="F8" s="59" t="s">
        <v>214</v>
      </c>
      <c r="G8" s="60"/>
      <c r="H8" s="60"/>
      <c r="I8" s="61">
        <v>11253</v>
      </c>
      <c r="J8" s="58" t="s">
        <v>225</v>
      </c>
      <c r="K8" s="59">
        <v>11253</v>
      </c>
      <c r="L8" s="59" t="s">
        <v>225</v>
      </c>
      <c r="M8" s="60"/>
      <c r="N8" s="62"/>
    </row>
    <row r="9" spans="1:14">
      <c r="B9" s="50" t="s">
        <v>3</v>
      </c>
      <c r="C9" s="57" t="s">
        <v>208</v>
      </c>
      <c r="D9" s="58" t="s">
        <v>215</v>
      </c>
      <c r="E9" s="59" t="s">
        <v>208</v>
      </c>
      <c r="F9" s="59" t="s">
        <v>215</v>
      </c>
      <c r="G9" s="60"/>
      <c r="H9" s="60"/>
      <c r="I9" s="61">
        <v>11266</v>
      </c>
      <c r="J9" s="58" t="s">
        <v>226</v>
      </c>
      <c r="K9" s="59">
        <v>11266</v>
      </c>
      <c r="L9" s="59" t="s">
        <v>226</v>
      </c>
      <c r="M9" s="60"/>
      <c r="N9" s="62"/>
    </row>
    <row r="10" spans="1:14">
      <c r="B10" s="50" t="s">
        <v>4</v>
      </c>
      <c r="C10" s="57" t="s">
        <v>209</v>
      </c>
      <c r="D10" s="58" t="s">
        <v>216</v>
      </c>
      <c r="E10" s="59" t="s">
        <v>209</v>
      </c>
      <c r="F10" s="59" t="s">
        <v>216</v>
      </c>
      <c r="G10" s="60"/>
      <c r="H10" s="60"/>
      <c r="I10" s="61">
        <v>11267</v>
      </c>
      <c r="J10" s="58" t="s">
        <v>227</v>
      </c>
      <c r="K10" s="59">
        <v>11267</v>
      </c>
      <c r="L10" s="59" t="s">
        <v>227</v>
      </c>
      <c r="M10" s="60"/>
      <c r="N10" s="62"/>
    </row>
    <row r="11" spans="1:14">
      <c r="B11" s="50" t="s">
        <v>5</v>
      </c>
      <c r="C11" s="57" t="s">
        <v>210</v>
      </c>
      <c r="D11" s="58" t="s">
        <v>217</v>
      </c>
      <c r="E11" s="59" t="s">
        <v>210</v>
      </c>
      <c r="F11" s="59" t="s">
        <v>217</v>
      </c>
      <c r="G11" s="60"/>
      <c r="H11" s="60"/>
      <c r="I11" s="61" t="s">
        <v>221</v>
      </c>
      <c r="J11" s="58" t="s">
        <v>228</v>
      </c>
      <c r="K11" s="59" t="s">
        <v>221</v>
      </c>
      <c r="L11" s="59" t="s">
        <v>228</v>
      </c>
      <c r="M11" s="60"/>
      <c r="N11" s="62"/>
    </row>
    <row r="12" spans="1:14">
      <c r="B12" s="50" t="s">
        <v>6</v>
      </c>
      <c r="C12" s="57" t="s">
        <v>211</v>
      </c>
      <c r="D12" s="58" t="s">
        <v>218</v>
      </c>
      <c r="E12" s="59" t="s">
        <v>211</v>
      </c>
      <c r="F12" s="59" t="s">
        <v>218</v>
      </c>
      <c r="G12" s="60"/>
      <c r="H12" s="60"/>
      <c r="I12" s="61" t="s">
        <v>222</v>
      </c>
      <c r="J12" s="58" t="s">
        <v>229</v>
      </c>
      <c r="K12" s="59" t="s">
        <v>222</v>
      </c>
      <c r="L12" s="59" t="s">
        <v>229</v>
      </c>
      <c r="M12" s="60"/>
      <c r="N12" s="62"/>
    </row>
    <row r="13" spans="1:14">
      <c r="B13" s="50" t="s">
        <v>8</v>
      </c>
      <c r="C13" s="57" t="s">
        <v>212</v>
      </c>
      <c r="D13" s="58" t="s">
        <v>219</v>
      </c>
      <c r="E13" s="59" t="s">
        <v>212</v>
      </c>
      <c r="F13" s="59" t="s">
        <v>219</v>
      </c>
      <c r="G13" s="60"/>
      <c r="H13" s="60"/>
      <c r="I13" s="61" t="s">
        <v>223</v>
      </c>
      <c r="J13" s="58" t="s">
        <v>230</v>
      </c>
      <c r="K13" s="59" t="s">
        <v>223</v>
      </c>
      <c r="L13" s="59" t="s">
        <v>230</v>
      </c>
      <c r="M13" s="60"/>
      <c r="N13" s="62"/>
    </row>
    <row r="14" spans="1:14" ht="16" thickBot="1">
      <c r="B14" s="63" t="s">
        <v>9</v>
      </c>
      <c r="C14" s="64" t="s">
        <v>213</v>
      </c>
      <c r="D14" s="65" t="s">
        <v>220</v>
      </c>
      <c r="E14" s="66" t="s">
        <v>213</v>
      </c>
      <c r="F14" s="67" t="s">
        <v>220</v>
      </c>
      <c r="G14" s="68"/>
      <c r="H14" s="68"/>
      <c r="I14" s="65" t="s">
        <v>224</v>
      </c>
      <c r="J14" s="65" t="s">
        <v>109</v>
      </c>
      <c r="K14" s="66" t="s">
        <v>224</v>
      </c>
      <c r="L14" s="67" t="s">
        <v>109</v>
      </c>
      <c r="M14" s="68"/>
      <c r="N14" s="69"/>
    </row>
    <row r="15" spans="1:14">
      <c r="C15" s="70"/>
      <c r="D15" s="70"/>
      <c r="E15" s="70"/>
      <c r="F15" s="70"/>
    </row>
    <row r="16" spans="1:14">
      <c r="B16" s="71" t="s">
        <v>156</v>
      </c>
      <c r="C16" s="70"/>
      <c r="D16" s="70"/>
      <c r="E16" s="70"/>
    </row>
    <row r="17" spans="2:20">
      <c r="C17" s="70"/>
      <c r="E17" s="70"/>
      <c r="F17" s="70"/>
    </row>
    <row r="18" spans="2:20" ht="16" hidden="1" thickBot="1">
      <c r="B18" s="47" t="s">
        <v>0</v>
      </c>
      <c r="C18" s="72">
        <v>1</v>
      </c>
      <c r="D18" s="72">
        <v>2</v>
      </c>
      <c r="E18" s="72">
        <v>3</v>
      </c>
      <c r="F18" s="72">
        <v>4</v>
      </c>
      <c r="G18" s="48">
        <v>5</v>
      </c>
      <c r="H18" s="48">
        <v>6</v>
      </c>
      <c r="I18" s="48">
        <v>7</v>
      </c>
      <c r="J18" s="48">
        <v>8</v>
      </c>
      <c r="K18" s="48">
        <v>9</v>
      </c>
      <c r="L18" s="48">
        <v>10</v>
      </c>
      <c r="M18" s="48">
        <v>11</v>
      </c>
      <c r="N18" s="49">
        <v>12</v>
      </c>
    </row>
    <row r="19" spans="2:20" hidden="1">
      <c r="B19" s="50"/>
      <c r="C19" s="73" t="s">
        <v>93</v>
      </c>
      <c r="D19" s="74" t="s">
        <v>93</v>
      </c>
      <c r="E19" s="74" t="s">
        <v>93</v>
      </c>
      <c r="F19" s="75" t="s">
        <v>93</v>
      </c>
      <c r="G19" s="74" t="s">
        <v>93</v>
      </c>
      <c r="H19" s="75" t="s">
        <v>93</v>
      </c>
      <c r="I19" s="76" t="s">
        <v>111</v>
      </c>
      <c r="J19" s="53" t="s">
        <v>111</v>
      </c>
      <c r="K19" s="53" t="s">
        <v>111</v>
      </c>
      <c r="L19" s="53" t="s">
        <v>111</v>
      </c>
      <c r="M19" s="53" t="s">
        <v>111</v>
      </c>
      <c r="N19" s="77" t="s">
        <v>111</v>
      </c>
      <c r="P19" s="38" t="str">
        <f>CONCATENATE(E20, "-5b")</f>
        <v>A08-8b-5b</v>
      </c>
      <c r="Q19" s="38" t="str">
        <f>CONCATENATE(F20, "-5b")</f>
        <v>NTC-8b-5b</v>
      </c>
      <c r="S19" s="76" t="s">
        <v>111</v>
      </c>
      <c r="T19" s="77" t="s">
        <v>111</v>
      </c>
    </row>
    <row r="20" spans="2:20" hidden="1">
      <c r="B20" s="50" t="s">
        <v>1</v>
      </c>
      <c r="C20" s="57" t="s">
        <v>157</v>
      </c>
      <c r="D20" s="61" t="s">
        <v>158</v>
      </c>
      <c r="E20" s="61" t="s">
        <v>159</v>
      </c>
      <c r="F20" s="78" t="s">
        <v>160</v>
      </c>
      <c r="G20" s="61" t="s">
        <v>161</v>
      </c>
      <c r="H20" s="78" t="s">
        <v>7</v>
      </c>
      <c r="I20" s="79" t="s">
        <v>157</v>
      </c>
      <c r="J20" s="80" t="s">
        <v>158</v>
      </c>
      <c r="K20" s="59" t="s">
        <v>159</v>
      </c>
      <c r="L20" s="80" t="s">
        <v>160</v>
      </c>
      <c r="M20" s="59" t="s">
        <v>161</v>
      </c>
      <c r="N20" s="81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2" t="s">
        <v>92</v>
      </c>
      <c r="T20" s="81" t="s">
        <v>7</v>
      </c>
    </row>
    <row r="21" spans="2:20" hidden="1">
      <c r="B21" s="50" t="s">
        <v>2</v>
      </c>
      <c r="C21" s="57" t="s">
        <v>162</v>
      </c>
      <c r="D21" s="61" t="s">
        <v>157</v>
      </c>
      <c r="E21" s="61" t="s">
        <v>163</v>
      </c>
      <c r="F21" s="78" t="s">
        <v>159</v>
      </c>
      <c r="G21" s="61" t="s">
        <v>161</v>
      </c>
      <c r="H21" s="78" t="s">
        <v>161</v>
      </c>
      <c r="I21" s="79" t="s">
        <v>162</v>
      </c>
      <c r="J21" s="59" t="s">
        <v>157</v>
      </c>
      <c r="K21" s="59" t="s">
        <v>163</v>
      </c>
      <c r="L21" s="59" t="s">
        <v>159</v>
      </c>
      <c r="M21" s="59" t="s">
        <v>161</v>
      </c>
      <c r="N21" s="83" t="s">
        <v>161</v>
      </c>
      <c r="P21" s="38" t="str">
        <f t="shared" si="0"/>
        <v>C08-8b-5b</v>
      </c>
      <c r="Q21" s="38" t="str">
        <f t="shared" si="0"/>
        <v>B08-8b-5b</v>
      </c>
      <c r="S21" s="82" t="s">
        <v>94</v>
      </c>
      <c r="T21" s="81" t="s">
        <v>101</v>
      </c>
    </row>
    <row r="22" spans="2:20" hidden="1">
      <c r="B22" s="50" t="s">
        <v>3</v>
      </c>
      <c r="C22" s="57" t="s">
        <v>164</v>
      </c>
      <c r="D22" s="61" t="s">
        <v>162</v>
      </c>
      <c r="E22" s="61" t="s">
        <v>165</v>
      </c>
      <c r="F22" s="78" t="s">
        <v>163</v>
      </c>
      <c r="G22" s="61" t="s">
        <v>161</v>
      </c>
      <c r="H22" s="78" t="s">
        <v>161</v>
      </c>
      <c r="I22" s="79" t="s">
        <v>164</v>
      </c>
      <c r="J22" s="59" t="s">
        <v>162</v>
      </c>
      <c r="K22" s="59" t="s">
        <v>165</v>
      </c>
      <c r="L22" s="59" t="s">
        <v>163</v>
      </c>
      <c r="M22" s="59" t="s">
        <v>161</v>
      </c>
      <c r="N22" s="83" t="s">
        <v>161</v>
      </c>
      <c r="P22" s="38" t="str">
        <f t="shared" si="0"/>
        <v>D08-8b-5b</v>
      </c>
      <c r="Q22" s="38" t="str">
        <f t="shared" si="0"/>
        <v>C08-8b-5b</v>
      </c>
      <c r="S22" s="82" t="s">
        <v>95</v>
      </c>
      <c r="T22" s="81" t="s">
        <v>102</v>
      </c>
    </row>
    <row r="23" spans="2:20" hidden="1">
      <c r="B23" s="50" t="s">
        <v>4</v>
      </c>
      <c r="C23" s="57" t="s">
        <v>166</v>
      </c>
      <c r="D23" s="61" t="s">
        <v>164</v>
      </c>
      <c r="E23" s="61" t="s">
        <v>167</v>
      </c>
      <c r="F23" s="78" t="s">
        <v>165</v>
      </c>
      <c r="G23" s="61" t="s">
        <v>161</v>
      </c>
      <c r="H23" s="78" t="s">
        <v>161</v>
      </c>
      <c r="I23" s="79" t="s">
        <v>166</v>
      </c>
      <c r="J23" s="59" t="s">
        <v>164</v>
      </c>
      <c r="K23" s="59" t="s">
        <v>167</v>
      </c>
      <c r="L23" s="59" t="s">
        <v>165</v>
      </c>
      <c r="M23" s="59" t="s">
        <v>161</v>
      </c>
      <c r="N23" s="83" t="s">
        <v>161</v>
      </c>
      <c r="P23" s="38" t="str">
        <f t="shared" si="0"/>
        <v>E08-8b-5b</v>
      </c>
      <c r="Q23" s="38" t="str">
        <f t="shared" si="0"/>
        <v>D08-8b-5b</v>
      </c>
      <c r="S23" s="82" t="s">
        <v>96</v>
      </c>
      <c r="T23" s="81" t="s">
        <v>103</v>
      </c>
    </row>
    <row r="24" spans="2:20" hidden="1">
      <c r="B24" s="50" t="s">
        <v>5</v>
      </c>
      <c r="C24" s="57" t="s">
        <v>168</v>
      </c>
      <c r="D24" s="61" t="s">
        <v>166</v>
      </c>
      <c r="E24" s="61" t="s">
        <v>169</v>
      </c>
      <c r="F24" s="78" t="s">
        <v>167</v>
      </c>
      <c r="G24" s="61" t="s">
        <v>161</v>
      </c>
      <c r="H24" s="78" t="s">
        <v>161</v>
      </c>
      <c r="I24" s="79" t="s">
        <v>168</v>
      </c>
      <c r="J24" s="59" t="s">
        <v>166</v>
      </c>
      <c r="K24" s="59" t="s">
        <v>169</v>
      </c>
      <c r="L24" s="59" t="s">
        <v>167</v>
      </c>
      <c r="M24" s="59" t="s">
        <v>161</v>
      </c>
      <c r="N24" s="83" t="s">
        <v>161</v>
      </c>
      <c r="P24" s="38" t="str">
        <f t="shared" si="0"/>
        <v>F08-8b-5b</v>
      </c>
      <c r="Q24" s="38" t="str">
        <f t="shared" si="0"/>
        <v>E08-8b-5b</v>
      </c>
      <c r="S24" s="82" t="s">
        <v>97</v>
      </c>
      <c r="T24" s="81" t="s">
        <v>104</v>
      </c>
    </row>
    <row r="25" spans="2:20" hidden="1">
      <c r="B25" s="50" t="s">
        <v>6</v>
      </c>
      <c r="C25" s="57" t="s">
        <v>170</v>
      </c>
      <c r="D25" s="61" t="s">
        <v>168</v>
      </c>
      <c r="E25" s="61" t="s">
        <v>171</v>
      </c>
      <c r="F25" s="78" t="s">
        <v>169</v>
      </c>
      <c r="G25" s="61" t="s">
        <v>161</v>
      </c>
      <c r="H25" s="78" t="s">
        <v>161</v>
      </c>
      <c r="I25" s="79" t="s">
        <v>170</v>
      </c>
      <c r="J25" s="59" t="s">
        <v>168</v>
      </c>
      <c r="K25" s="59" t="s">
        <v>171</v>
      </c>
      <c r="L25" s="59" t="s">
        <v>169</v>
      </c>
      <c r="M25" s="59" t="s">
        <v>161</v>
      </c>
      <c r="N25" s="83" t="s">
        <v>161</v>
      </c>
      <c r="P25" s="38" t="str">
        <f t="shared" si="0"/>
        <v>G08-8b-5b</v>
      </c>
      <c r="Q25" s="38" t="str">
        <f t="shared" si="0"/>
        <v>F08-8b-5b</v>
      </c>
      <c r="S25" s="82" t="s">
        <v>98</v>
      </c>
      <c r="T25" s="81" t="s">
        <v>105</v>
      </c>
    </row>
    <row r="26" spans="2:20" hidden="1">
      <c r="B26" s="50" t="s">
        <v>8</v>
      </c>
      <c r="C26" s="57" t="s">
        <v>172</v>
      </c>
      <c r="D26" s="61" t="s">
        <v>170</v>
      </c>
      <c r="E26" s="61" t="s">
        <v>173</v>
      </c>
      <c r="F26" s="78" t="s">
        <v>171</v>
      </c>
      <c r="G26" s="61" t="s">
        <v>161</v>
      </c>
      <c r="H26" s="78" t="s">
        <v>161</v>
      </c>
      <c r="I26" s="79" t="s">
        <v>172</v>
      </c>
      <c r="J26" s="59" t="s">
        <v>170</v>
      </c>
      <c r="K26" s="59" t="s">
        <v>173</v>
      </c>
      <c r="L26" s="59" t="s">
        <v>171</v>
      </c>
      <c r="M26" s="59" t="s">
        <v>161</v>
      </c>
      <c r="N26" s="83" t="s">
        <v>161</v>
      </c>
      <c r="P26" s="38" t="str">
        <f t="shared" si="0"/>
        <v>H08-8b-5b</v>
      </c>
      <c r="Q26" s="38" t="str">
        <f t="shared" si="0"/>
        <v>Positive Control-8b-5b</v>
      </c>
      <c r="S26" s="82" t="s">
        <v>99</v>
      </c>
      <c r="T26" s="81" t="s">
        <v>106</v>
      </c>
    </row>
    <row r="27" spans="2:20" ht="16" hidden="1" thickBot="1">
      <c r="B27" s="63" t="s">
        <v>9</v>
      </c>
      <c r="C27" s="64" t="s">
        <v>174</v>
      </c>
      <c r="D27" s="65" t="s">
        <v>175</v>
      </c>
      <c r="E27" s="65" t="s">
        <v>176</v>
      </c>
      <c r="F27" s="84" t="s">
        <v>177</v>
      </c>
      <c r="G27" s="65" t="s">
        <v>161</v>
      </c>
      <c r="H27" s="84" t="s">
        <v>109</v>
      </c>
      <c r="I27" s="85" t="s">
        <v>174</v>
      </c>
      <c r="J27" s="67" t="s">
        <v>175</v>
      </c>
      <c r="K27" s="66" t="s">
        <v>176</v>
      </c>
      <c r="L27" s="67" t="s">
        <v>177</v>
      </c>
      <c r="M27" s="66" t="s">
        <v>161</v>
      </c>
      <c r="N27" s="86" t="s">
        <v>109</v>
      </c>
      <c r="P27" s="38" t="str">
        <f t="shared" si="0"/>
        <v>-5b</v>
      </c>
      <c r="Q27" s="38" t="str">
        <f t="shared" si="0"/>
        <v>-5b</v>
      </c>
      <c r="S27" s="87" t="s">
        <v>100</v>
      </c>
      <c r="T27" s="86" t="s">
        <v>109</v>
      </c>
    </row>
    <row r="28" spans="2:20" ht="16" thickBot="1"/>
    <row r="29" spans="2:20" ht="16" thickBot="1">
      <c r="B29" s="88"/>
      <c r="C29" s="89" t="s">
        <v>178</v>
      </c>
      <c r="D29" s="90"/>
      <c r="E29" s="91"/>
      <c r="F29" s="92"/>
      <c r="G29" s="92"/>
      <c r="H29" s="178"/>
      <c r="I29" s="178"/>
      <c r="J29" s="92"/>
      <c r="K29" s="92"/>
      <c r="L29" s="92"/>
      <c r="M29" s="92"/>
      <c r="N29" s="92"/>
    </row>
    <row r="30" spans="2:20">
      <c r="B30" s="47"/>
      <c r="C30" s="93" t="s">
        <v>10</v>
      </c>
      <c r="D30" s="94">
        <v>34</v>
      </c>
      <c r="E30" s="95"/>
      <c r="F30" s="96"/>
      <c r="G30" s="96"/>
      <c r="H30" s="176"/>
      <c r="I30" s="176"/>
      <c r="J30" s="96"/>
      <c r="K30" s="96"/>
      <c r="L30" s="96"/>
      <c r="M30" s="96"/>
      <c r="N30" s="96"/>
    </row>
    <row r="31" spans="2:20">
      <c r="B31" s="97" t="s">
        <v>11</v>
      </c>
      <c r="C31" s="98">
        <v>5</v>
      </c>
      <c r="D31" s="94">
        <f>(C31*$D$30) * 1.1</f>
        <v>187.00000000000003</v>
      </c>
      <c r="E31" s="95"/>
      <c r="F31" s="96"/>
      <c r="G31" s="96"/>
      <c r="H31" s="176"/>
      <c r="I31" s="176"/>
      <c r="J31" s="96"/>
      <c r="K31" s="96"/>
      <c r="L31" s="96"/>
      <c r="M31" s="96"/>
      <c r="N31" s="96"/>
    </row>
    <row r="32" spans="2:20">
      <c r="B32" s="97" t="s">
        <v>12</v>
      </c>
      <c r="C32" s="98">
        <v>2</v>
      </c>
      <c r="D32" s="94">
        <f>(C32*$D$30) * 1.1</f>
        <v>74.800000000000011</v>
      </c>
      <c r="E32" s="95"/>
      <c r="F32" s="96"/>
      <c r="G32" s="96"/>
      <c r="H32" s="175"/>
      <c r="I32" s="175"/>
      <c r="J32" s="96"/>
      <c r="K32" s="96"/>
      <c r="L32" s="96"/>
      <c r="M32" s="96"/>
      <c r="N32" s="96"/>
    </row>
    <row r="33" spans="2:14">
      <c r="B33" s="97" t="s">
        <v>13</v>
      </c>
      <c r="C33" s="98">
        <v>1</v>
      </c>
      <c r="D33" s="94">
        <f>(C33*$D$30) * 1.1</f>
        <v>37.400000000000006</v>
      </c>
      <c r="E33" s="95"/>
      <c r="F33" s="96"/>
      <c r="G33" s="96"/>
      <c r="H33" s="176"/>
      <c r="I33" s="176"/>
      <c r="J33" s="96"/>
      <c r="K33" s="96"/>
      <c r="L33" s="92"/>
      <c r="M33" s="92"/>
      <c r="N33" s="92"/>
    </row>
    <row r="34" spans="2:14">
      <c r="B34" s="97" t="s">
        <v>14</v>
      </c>
      <c r="C34" s="98">
        <v>2</v>
      </c>
      <c r="D34" s="94">
        <f>(C34*$D$30) * 1.1</f>
        <v>74.800000000000011</v>
      </c>
      <c r="E34" s="95"/>
      <c r="F34" s="96"/>
      <c r="G34" s="96"/>
      <c r="H34" s="96"/>
      <c r="I34" s="96"/>
      <c r="J34" s="96"/>
      <c r="K34" s="96"/>
      <c r="L34" s="92"/>
      <c r="M34" s="92"/>
      <c r="N34" s="92"/>
    </row>
    <row r="35" spans="2:14">
      <c r="B35" s="97" t="s">
        <v>15</v>
      </c>
      <c r="C35" s="98">
        <v>5</v>
      </c>
      <c r="D35" s="94">
        <f>(C35*$D$30) * 1.1</f>
        <v>187.00000000000003</v>
      </c>
      <c r="E35" s="95"/>
      <c r="F35" s="96"/>
      <c r="G35" s="96"/>
      <c r="H35" s="96"/>
      <c r="I35" s="96"/>
      <c r="J35" s="96"/>
      <c r="K35" s="96"/>
      <c r="L35" s="92"/>
      <c r="M35" s="92"/>
      <c r="N35" s="92"/>
    </row>
    <row r="36" spans="2:14">
      <c r="B36" s="97" t="s">
        <v>17</v>
      </c>
      <c r="C36" s="98">
        <v>5</v>
      </c>
      <c r="D36" s="99"/>
      <c r="E36" s="95"/>
      <c r="F36" s="96"/>
      <c r="G36" s="96"/>
      <c r="H36" s="96"/>
      <c r="I36" s="96"/>
      <c r="J36" s="96"/>
      <c r="K36" s="96"/>
      <c r="L36" s="92"/>
      <c r="M36" s="92"/>
      <c r="N36" s="92"/>
    </row>
    <row r="37" spans="2:14" ht="16" thickBot="1">
      <c r="B37" s="100" t="s">
        <v>16</v>
      </c>
      <c r="C37" s="101">
        <v>20</v>
      </c>
      <c r="D37" s="102">
        <f>SUM(D31:D35)</f>
        <v>561.00000000000011</v>
      </c>
      <c r="E37" s="103">
        <f>(D37/8) * 0.95</f>
        <v>66.618750000000006</v>
      </c>
      <c r="F37" s="96"/>
      <c r="G37" s="96"/>
      <c r="H37" s="96"/>
      <c r="I37" s="96"/>
      <c r="J37" s="96"/>
      <c r="K37" s="96"/>
      <c r="L37" s="92"/>
      <c r="M37" s="92"/>
      <c r="N37" s="9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B3" zoomScale="141" workbookViewId="0">
      <selection activeCell="J7" sqref="J7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51" t="s">
        <v>32</v>
      </c>
      <c r="J6" s="151" t="s">
        <v>32</v>
      </c>
      <c r="K6" s="111" t="s">
        <v>179</v>
      </c>
      <c r="L6" s="111" t="s">
        <v>179</v>
      </c>
      <c r="M6" s="42"/>
      <c r="N6" s="43"/>
    </row>
    <row r="7" spans="2:14">
      <c r="B7" s="7" t="s">
        <v>1</v>
      </c>
      <c r="C7" s="31"/>
      <c r="D7" s="129"/>
      <c r="E7" s="130"/>
      <c r="F7" s="130"/>
      <c r="G7" s="130"/>
      <c r="H7" s="130"/>
      <c r="I7" s="152" t="s">
        <v>206</v>
      </c>
      <c r="J7" s="152" t="s">
        <v>7</v>
      </c>
      <c r="K7" s="112" t="s">
        <v>206</v>
      </c>
      <c r="L7" s="124" t="s">
        <v>7</v>
      </c>
      <c r="M7" s="157" t="s">
        <v>203</v>
      </c>
      <c r="N7" s="134"/>
    </row>
    <row r="8" spans="2:14">
      <c r="B8" s="7" t="s">
        <v>2</v>
      </c>
      <c r="C8" s="32"/>
      <c r="D8" s="22"/>
      <c r="E8" s="131"/>
      <c r="F8" s="131"/>
      <c r="G8" s="131"/>
      <c r="H8" s="131"/>
      <c r="I8" s="153" t="s">
        <v>207</v>
      </c>
      <c r="J8" s="154" t="s">
        <v>214</v>
      </c>
      <c r="K8" s="113" t="s">
        <v>207</v>
      </c>
      <c r="L8" s="125" t="s">
        <v>214</v>
      </c>
      <c r="M8" s="156" t="s">
        <v>202</v>
      </c>
      <c r="N8" s="122"/>
    </row>
    <row r="9" spans="2:14">
      <c r="B9" s="7" t="s">
        <v>3</v>
      </c>
      <c r="C9" s="32"/>
      <c r="D9" s="22"/>
      <c r="E9" s="131"/>
      <c r="F9" s="131"/>
      <c r="G9" s="131"/>
      <c r="H9" s="131"/>
      <c r="I9" s="153" t="s">
        <v>208</v>
      </c>
      <c r="J9" s="154" t="s">
        <v>215</v>
      </c>
      <c r="K9" s="113" t="s">
        <v>208</v>
      </c>
      <c r="L9" s="125" t="s">
        <v>215</v>
      </c>
      <c r="M9" s="158" t="s">
        <v>232</v>
      </c>
      <c r="N9" s="122"/>
    </row>
    <row r="10" spans="2:14">
      <c r="B10" s="7" t="s">
        <v>4</v>
      </c>
      <c r="C10" s="32"/>
      <c r="D10" s="22"/>
      <c r="E10" s="131"/>
      <c r="F10" s="131"/>
      <c r="G10" s="131"/>
      <c r="H10" s="131"/>
      <c r="I10" s="153" t="s">
        <v>209</v>
      </c>
      <c r="J10" s="154" t="s">
        <v>216</v>
      </c>
      <c r="K10" s="113" t="s">
        <v>209</v>
      </c>
      <c r="L10" s="125" t="s">
        <v>216</v>
      </c>
      <c r="M10" s="158" t="s">
        <v>231</v>
      </c>
      <c r="N10" s="149"/>
    </row>
    <row r="11" spans="2:14">
      <c r="B11" s="7" t="s">
        <v>5</v>
      </c>
      <c r="C11" s="32"/>
      <c r="D11" s="22"/>
      <c r="E11" s="131"/>
      <c r="F11" s="131"/>
      <c r="G11" s="131"/>
      <c r="H11" s="131"/>
      <c r="I11" s="153" t="s">
        <v>210</v>
      </c>
      <c r="J11" s="154" t="s">
        <v>217</v>
      </c>
      <c r="K11" s="113" t="s">
        <v>210</v>
      </c>
      <c r="L11" s="125" t="s">
        <v>217</v>
      </c>
      <c r="M11" s="159"/>
      <c r="N11" s="150"/>
    </row>
    <row r="12" spans="2:14">
      <c r="B12" s="7" t="s">
        <v>6</v>
      </c>
      <c r="C12" s="32"/>
      <c r="D12" s="22"/>
      <c r="E12" s="131"/>
      <c r="F12" s="131"/>
      <c r="G12" s="131"/>
      <c r="H12" s="131"/>
      <c r="I12" s="153" t="s">
        <v>211</v>
      </c>
      <c r="J12" s="154" t="s">
        <v>218</v>
      </c>
      <c r="K12" s="113" t="s">
        <v>211</v>
      </c>
      <c r="L12" s="125" t="s">
        <v>218</v>
      </c>
      <c r="M12" s="127"/>
      <c r="N12" s="122"/>
    </row>
    <row r="13" spans="2:14">
      <c r="B13" s="7" t="s">
        <v>8</v>
      </c>
      <c r="C13" s="32"/>
      <c r="D13" s="22"/>
      <c r="E13" s="131"/>
      <c r="F13" s="131"/>
      <c r="G13" s="131"/>
      <c r="H13" s="131"/>
      <c r="I13" s="154" t="s">
        <v>212</v>
      </c>
      <c r="J13" s="154" t="s">
        <v>219</v>
      </c>
      <c r="K13" s="114" t="s">
        <v>212</v>
      </c>
      <c r="L13" s="125" t="s">
        <v>219</v>
      </c>
      <c r="M13" s="127"/>
      <c r="N13" s="122"/>
    </row>
    <row r="14" spans="2:14" ht="16" thickBot="1">
      <c r="B14" s="8" t="s">
        <v>9</v>
      </c>
      <c r="C14" s="33"/>
      <c r="D14" s="132"/>
      <c r="E14" s="133"/>
      <c r="F14" s="133"/>
      <c r="G14" s="133"/>
      <c r="H14" s="133"/>
      <c r="I14" s="155" t="s">
        <v>213</v>
      </c>
      <c r="J14" s="155" t="s">
        <v>7</v>
      </c>
      <c r="K14" s="115" t="s">
        <v>213</v>
      </c>
      <c r="L14" s="126" t="s">
        <v>7</v>
      </c>
      <c r="M14" s="128"/>
      <c r="N14" s="123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46"/>
      <c r="H17" s="135"/>
      <c r="I17" s="135"/>
      <c r="J17" s="136"/>
      <c r="K17" s="135"/>
      <c r="L17" s="135"/>
      <c r="M17" s="136"/>
      <c r="N17" s="1"/>
    </row>
    <row r="18" spans="2:14">
      <c r="B18" s="3"/>
      <c r="C18" s="4" t="s">
        <v>10</v>
      </c>
      <c r="D18" s="9">
        <v>20</v>
      </c>
      <c r="E18" s="17"/>
      <c r="F18" s="2"/>
      <c r="G18" s="137"/>
      <c r="H18" s="137"/>
      <c r="I18" s="138"/>
      <c r="J18" s="138"/>
      <c r="K18" s="137"/>
      <c r="L18" s="138"/>
      <c r="M18" s="138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37"/>
      <c r="H19" s="137"/>
      <c r="I19" s="138"/>
      <c r="J19" s="138"/>
      <c r="K19" s="137"/>
      <c r="L19" s="138"/>
      <c r="M19" s="138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37"/>
      <c r="H20" s="137"/>
      <c r="I20" s="138"/>
      <c r="J20" s="138"/>
      <c r="K20" s="137"/>
      <c r="L20" s="138"/>
      <c r="M20" s="138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37"/>
      <c r="H21" s="137"/>
      <c r="I21" s="138"/>
      <c r="J21" s="138"/>
      <c r="K21" s="137"/>
      <c r="L21" s="138"/>
      <c r="M21" s="138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137"/>
      <c r="H22" s="137"/>
      <c r="I22" s="138"/>
      <c r="J22" s="138"/>
      <c r="K22" s="137"/>
      <c r="L22" s="138"/>
      <c r="M22" s="138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137"/>
      <c r="H23" s="137"/>
      <c r="I23" s="138"/>
      <c r="J23" s="138"/>
      <c r="K23" s="137"/>
      <c r="L23" s="138"/>
      <c r="M23" s="138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37"/>
      <c r="H24" s="137"/>
      <c r="I24" s="138"/>
      <c r="J24" s="138"/>
      <c r="K24" s="137"/>
      <c r="L24" s="138"/>
      <c r="M24" s="138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137"/>
      <c r="H25" s="137"/>
      <c r="I25" s="138"/>
      <c r="J25" s="138"/>
      <c r="K25" s="137"/>
      <c r="L25" s="138"/>
      <c r="M25" s="138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16">
        <v>3</v>
      </c>
      <c r="C30" s="117" t="s">
        <v>29</v>
      </c>
      <c r="D30" s="117" t="s">
        <v>28</v>
      </c>
      <c r="E30" s="118" t="s">
        <v>30</v>
      </c>
    </row>
    <row r="31" spans="2:14">
      <c r="B31" s="119">
        <v>4</v>
      </c>
      <c r="C31" s="120" t="s">
        <v>33</v>
      </c>
      <c r="D31" s="120" t="s">
        <v>32</v>
      </c>
      <c r="E31" s="121" t="s">
        <v>34</v>
      </c>
    </row>
    <row r="32" spans="2:14" s="163" customFormat="1" ht="13">
      <c r="B32" s="105">
        <v>5</v>
      </c>
      <c r="C32" s="160" t="s">
        <v>233</v>
      </c>
      <c r="D32" s="161" t="s">
        <v>179</v>
      </c>
      <c r="E32" s="162" t="s">
        <v>234</v>
      </c>
    </row>
  </sheetData>
  <phoneticPr fontId="5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6D28562B-5A8C-44D8-BEE2-F8BEB2141D57}"/>
</file>

<file path=customXml/itemProps2.xml><?xml version="1.0" encoding="utf-8"?>
<ds:datastoreItem xmlns:ds="http://schemas.openxmlformats.org/officeDocument/2006/customXml" ds:itemID="{771D6EB3-EE18-4AC4-8A86-CE2B5FC10D45}"/>
</file>

<file path=customXml/itemProps3.xml><?xml version="1.0" encoding="utf-8"?>
<ds:datastoreItem xmlns:ds="http://schemas.openxmlformats.org/officeDocument/2006/customXml" ds:itemID="{EA09B876-EF18-4718-A932-01B8F62A4AA9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 (2)</vt:lpstr>
      <vt:lpstr>Results N2 N1 "Regular" sam (2)</vt:lpstr>
      <vt:lpstr>Results "Variant" samples</vt:lpstr>
      <vt:lpstr>Results N2 N1 "Regular" samples</vt:lpstr>
      <vt:lpstr>Variant ddPCR data</vt:lpstr>
      <vt:lpstr>Variant N1 N2 ddPCR data</vt:lpstr>
      <vt:lpstr>Regular N1 N2 ddPCR data</vt:lpstr>
      <vt:lpstr>Layout N1 N2</vt:lpstr>
      <vt:lpstr>Layout Variant assays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2021-12-03T21:46:25Z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